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Топас" sheetId="1" r:id="rId1"/>
    <sheet name="Топаэро" sheetId="2" r:id="rId2"/>
    <sheet name="Юнилос" sheetId="3" r:id="rId3"/>
    <sheet name="Helyx" sheetId="4" r:id="rId4"/>
    <sheet name="Deka" sheetId="5" r:id="rId5"/>
    <sheet name="Евробион" sheetId="6" r:id="rId6"/>
  </sheets>
  <definedNames/>
  <calcPr fullCalcOnLoad="1"/>
</workbook>
</file>

<file path=xl/sharedStrings.xml><?xml version="1.0" encoding="utf-8"?>
<sst xmlns="http://schemas.openxmlformats.org/spreadsheetml/2006/main" count="502" uniqueCount="309">
  <si>
    <t>http://www.plumb.ru/</t>
  </si>
  <si>
    <t>info@plumb.ru</t>
  </si>
  <si>
    <r>
      <t xml:space="preserve">Время работы: </t>
    </r>
    <r>
      <rPr>
        <sz val="10"/>
        <rFont val="Arial Cyr"/>
        <family val="0"/>
      </rPr>
      <t>пн - пт: 9:00-18:00</t>
    </r>
  </si>
  <si>
    <t>Телефон в Москве: (499) 271-68-77</t>
  </si>
  <si>
    <r>
      <t xml:space="preserve">Телефон в Москве: </t>
    </r>
    <r>
      <rPr>
        <b/>
        <sz val="10"/>
        <rFont val="Arial Cyr"/>
        <family val="0"/>
      </rPr>
      <t>(499) 271-68-77</t>
    </r>
  </si>
  <si>
    <t>Модель</t>
  </si>
  <si>
    <r>
      <rPr>
        <b/>
        <sz val="11"/>
        <color indexed="8"/>
        <rFont val="Calibri"/>
        <family val="2"/>
      </rPr>
      <t>* Пp</t>
    </r>
    <r>
      <rPr>
        <sz val="11"/>
        <color theme="1"/>
        <rFont val="Calibri"/>
        <family val="2"/>
      </rPr>
      <t>— принудительный выброс очищенной воды</t>
    </r>
  </si>
  <si>
    <r>
      <rPr>
        <b/>
        <sz val="11"/>
        <color indexed="8"/>
        <rFont val="Calibri"/>
        <family val="2"/>
      </rPr>
      <t xml:space="preserve">* Long </t>
    </r>
    <r>
      <rPr>
        <sz val="11"/>
        <color theme="1"/>
        <rFont val="Calibri"/>
        <family val="2"/>
      </rPr>
      <t>— удлиненная модель аэрационной станции</t>
    </r>
  </si>
  <si>
    <r>
      <rPr>
        <b/>
        <sz val="11"/>
        <color indexed="8"/>
        <rFont val="Calibri"/>
        <family val="2"/>
      </rPr>
      <t xml:space="preserve">* Ус </t>
    </r>
    <r>
      <rPr>
        <sz val="11"/>
        <color theme="1"/>
        <rFont val="Calibri"/>
        <family val="2"/>
      </rPr>
      <t>— усиленная</t>
    </r>
  </si>
  <si>
    <t>Залповый сброс, л</t>
  </si>
  <si>
    <t>ТОПАЭРО 3</t>
  </si>
  <si>
    <t>ТОПАЭРО 3 Лонг</t>
  </si>
  <si>
    <t>ТОПАЭРО 3 Пр</t>
  </si>
  <si>
    <t>ТОПАЭРО 3 Лонг Пр</t>
  </si>
  <si>
    <t>ТОПАЭРО 4</t>
  </si>
  <si>
    <t>ТОПАЭРО 4 Лонг</t>
  </si>
  <si>
    <t>ТОПАЭРО 4 Пр</t>
  </si>
  <si>
    <t>ТОПАЭРО 4 Лонг Пр</t>
  </si>
  <si>
    <t>ТОПАЭРО 6</t>
  </si>
  <si>
    <t>ТОПАЭРО 6 Лонг</t>
  </si>
  <si>
    <t>ТОПАЭРО 6 Пр</t>
  </si>
  <si>
    <t>ТОПАЭРО 6 Лонг Пр</t>
  </si>
  <si>
    <t>ТОПАЭРО 7</t>
  </si>
  <si>
    <t>ТОПАЭРО 7 Пр</t>
  </si>
  <si>
    <t>ТОПАЭРО 9</t>
  </si>
  <si>
    <t>ТОПАЭРО 9 Пр</t>
  </si>
  <si>
    <t>ТОПАЭРО 12</t>
  </si>
  <si>
    <t>ТОПАЭРО 12 Пр</t>
  </si>
  <si>
    <t>ТОПАЭРО 16</t>
  </si>
  <si>
    <t>ТОПАЭРО 16 Пр</t>
  </si>
  <si>
    <t>ТОПАЭРО 24*</t>
  </si>
  <si>
    <t>ТОПАЭРО 24* Пр</t>
  </si>
  <si>
    <t>ТОПАЭРО 32*</t>
  </si>
  <si>
    <t>ТОПАЭРО 32* Пр</t>
  </si>
  <si>
    <t>TOPAS 5</t>
  </si>
  <si>
    <t>TOPAS 5 Long</t>
  </si>
  <si>
    <t>TOPAS 5 Пр</t>
  </si>
  <si>
    <t xml:space="preserve">TOPAS 5 Long Пр </t>
  </si>
  <si>
    <t>TOPAS 8</t>
  </si>
  <si>
    <t>TOPAS 8 Long</t>
  </si>
  <si>
    <t>TOPAS 8 Пр</t>
  </si>
  <si>
    <t>TOPAS 8 Long Пр</t>
  </si>
  <si>
    <t>TOPAS 10</t>
  </si>
  <si>
    <t>TOPAS 10 Long</t>
  </si>
  <si>
    <t>TOPAS 10 Long Ус</t>
  </si>
  <si>
    <t>TOPAS 10 Пр</t>
  </si>
  <si>
    <t>TOPAS 10 Long Пр</t>
  </si>
  <si>
    <t>TOPAS 10 Long Ус Пр</t>
  </si>
  <si>
    <t xml:space="preserve">TOPAS 15 </t>
  </si>
  <si>
    <t>TOPAS 15 Long</t>
  </si>
  <si>
    <t>TOPAS 15 Long Ус</t>
  </si>
  <si>
    <t>TOPAS 15 Пр</t>
  </si>
  <si>
    <t>TOPAS 15 Long Пр</t>
  </si>
  <si>
    <t>TOPAS 15 Long Ус Пр</t>
  </si>
  <si>
    <t>TOPAS 20</t>
  </si>
  <si>
    <t>TOPAS 20 Long</t>
  </si>
  <si>
    <t>TOPAS 20 Пр</t>
  </si>
  <si>
    <t>TOPAS 20 Long Пр</t>
  </si>
  <si>
    <t>TOPAS 30</t>
  </si>
  <si>
    <t>TOPAS 30 Long</t>
  </si>
  <si>
    <t>TOPAS 30 Пр</t>
  </si>
  <si>
    <t>TOPAS 30 Long Пр</t>
  </si>
  <si>
    <t>TOPAS 40</t>
  </si>
  <si>
    <t>TOPAS 40 Пр</t>
  </si>
  <si>
    <t>TOPAS 50</t>
  </si>
  <si>
    <t>TOPAS 50 Пр</t>
  </si>
  <si>
    <t>TOPAS 75</t>
  </si>
  <si>
    <t>TOPAS 75 Пр</t>
  </si>
  <si>
    <t>TOPAS 100</t>
  </si>
  <si>
    <t>TOPAS 100 Пр</t>
  </si>
  <si>
    <t>TOPAS 150</t>
  </si>
  <si>
    <t>TOPAS 150 Пр</t>
  </si>
  <si>
    <t>Кол-во пользователей</t>
  </si>
  <si>
    <t>Объём переработки, м3/сут</t>
  </si>
  <si>
    <t xml:space="preserve"> Габаритные размеры</t>
  </si>
  <si>
    <t>ширина, м</t>
  </si>
  <si>
    <t>высота, м</t>
  </si>
  <si>
    <t>Вес,          кг</t>
  </si>
  <si>
    <t>длина,     м</t>
  </si>
  <si>
    <t>высота,     м</t>
  </si>
  <si>
    <t>Цена,             руб</t>
  </si>
  <si>
    <t>длина,       м</t>
  </si>
  <si>
    <r>
      <rPr>
        <b/>
        <sz val="11"/>
        <color indexed="8"/>
        <rFont val="Calibri"/>
        <family val="2"/>
      </rPr>
      <t>Пр</t>
    </r>
    <r>
      <rPr>
        <sz val="11"/>
        <color theme="1"/>
        <rFont val="Calibri"/>
        <family val="2"/>
      </rPr>
      <t xml:space="preserve"> — имеет встроенный насос;</t>
    </r>
  </si>
  <si>
    <r>
      <t>Лонг</t>
    </r>
    <r>
      <rPr>
        <sz val="11"/>
        <color theme="1"/>
        <rFont val="Calibri"/>
        <family val="2"/>
      </rPr>
      <t xml:space="preserve"> — имеет удлиненную горловину; </t>
    </r>
  </si>
  <si>
    <t>Габаритные размеры, мм</t>
  </si>
  <si>
    <t>АСТРА</t>
  </si>
  <si>
    <t>Основание</t>
  </si>
  <si>
    <t>Высота</t>
  </si>
  <si>
    <t>СКАРАБЕЙ</t>
  </si>
  <si>
    <t>корпус</t>
  </si>
  <si>
    <t>с горловиной</t>
  </si>
  <si>
    <t>с крышкой</t>
  </si>
  <si>
    <t>с грибком</t>
  </si>
  <si>
    <t> 3</t>
  </si>
  <si>
    <t> 5</t>
  </si>
  <si>
    <t> 5 миди</t>
  </si>
  <si>
    <t> 5 лонг</t>
  </si>
  <si>
    <t> 8</t>
  </si>
  <si>
    <t> 8 миди</t>
  </si>
  <si>
    <t> 8 лонг</t>
  </si>
  <si>
    <t> 10</t>
  </si>
  <si>
    <t> 10 миди</t>
  </si>
  <si>
    <t> 10 лонг</t>
  </si>
  <si>
    <t> 15</t>
  </si>
  <si>
    <t> 15 миди</t>
  </si>
  <si>
    <t> 15 лонг</t>
  </si>
  <si>
    <t> 20</t>
  </si>
  <si>
    <t> 20 миди</t>
  </si>
  <si>
    <t> 20 лонг</t>
  </si>
  <si>
    <t> 30</t>
  </si>
  <si>
    <t> 30 миди</t>
  </si>
  <si>
    <t> 30 лонг</t>
  </si>
  <si>
    <t> 40</t>
  </si>
  <si>
    <t> 40 миди</t>
  </si>
  <si>
    <t> 40 лонг</t>
  </si>
  <si>
    <t> 50</t>
  </si>
  <si>
    <t> 50 миди</t>
  </si>
  <si>
    <t> 50 лонг</t>
  </si>
  <si>
    <t> 75</t>
  </si>
  <si>
    <t> 75 миди</t>
  </si>
  <si>
    <t> 75 лонг</t>
  </si>
  <si>
    <t> 100</t>
  </si>
  <si>
    <t>3010x2</t>
  </si>
  <si>
    <t>2160x2</t>
  </si>
  <si>
    <t> 100 миди</t>
  </si>
  <si>
    <t> 100 лонг</t>
  </si>
  <si>
    <t> 150</t>
  </si>
  <si>
    <t>4010x2</t>
  </si>
  <si>
    <t> 150 миди</t>
  </si>
  <si>
    <t> 150 лонг</t>
  </si>
  <si>
    <t xml:space="preserve"> «АСТРА»</t>
  </si>
  <si>
    <t>Датчик уровня - 
поплавковый</t>
  </si>
  <si>
    <t>Датчик уровня - 
воздушно-пузырьковый</t>
  </si>
  <si>
    <t>Цена за ед. в руб.,
в т.ч. НДС-18%</t>
  </si>
  <si>
    <t>«СКАРАБЕЙ»</t>
  </si>
  <si>
    <t>Вес,  кг  </t>
  </si>
  <si>
    <t xml:space="preserve"> – </t>
  </si>
  <si>
    <t>Объём ёмкости (л)</t>
  </si>
  <si>
    <t>Исполнение №1</t>
  </si>
  <si>
    <t>Исполнение № 2</t>
  </si>
  <si>
    <t>длина,мм</t>
  </si>
  <si>
    <t>HELYX -2</t>
  </si>
  <si>
    <t>HELYX -3</t>
  </si>
  <si>
    <t>HELYX -4</t>
  </si>
  <si>
    <t>HELYX -5</t>
  </si>
  <si>
    <t>HELYX -6</t>
  </si>
  <si>
    <t>HELYX -8</t>
  </si>
  <si>
    <t>HELYX -10</t>
  </si>
  <si>
    <t>HELYX -12</t>
  </si>
  <si>
    <t>HELYX -15</t>
  </si>
  <si>
    <t>HELYX -20</t>
  </si>
  <si>
    <t>HELYX -25</t>
  </si>
  <si>
    <t>Цена,       руб</t>
  </si>
  <si>
    <t>* Стоимость изделий указана в рублях с учетом НДС</t>
  </si>
  <si>
    <t>** Гарантия на изделия из стеклопластика 2 года</t>
  </si>
  <si>
    <t>диаметр,мм</t>
  </si>
  <si>
    <t>Потребление эл. энергии, кВт/сут</t>
  </si>
  <si>
    <t>Цена,    руб</t>
  </si>
  <si>
    <t>Deka3</t>
  </si>
  <si>
    <t>130-180</t>
  </si>
  <si>
    <t>835х1140х2080</t>
  </si>
  <si>
    <t>400-650</t>
  </si>
  <si>
    <t>Deka5</t>
  </si>
  <si>
    <t>190-344</t>
  </si>
  <si>
    <t>1050х1140х2330</t>
  </si>
  <si>
    <t>400-900</t>
  </si>
  <si>
    <t>Deka5 Long</t>
  </si>
  <si>
    <t>1050х1140х2850</t>
  </si>
  <si>
    <t>900-1400</t>
  </si>
  <si>
    <t>Deka7</t>
  </si>
  <si>
    <t>260-472</t>
  </si>
  <si>
    <t>1300х1140х2330</t>
  </si>
  <si>
    <t>Deka7 Long</t>
  </si>
  <si>
    <t>1300х1140х2850</t>
  </si>
  <si>
    <t>Deka10</t>
  </si>
  <si>
    <t>412-747</t>
  </si>
  <si>
    <t>1840х1140х2330</t>
  </si>
  <si>
    <t>Deka10 Long</t>
  </si>
  <si>
    <t>1840х1140х2850</t>
  </si>
  <si>
    <t>Deka15</t>
  </si>
  <si>
    <t>514-932</t>
  </si>
  <si>
    <t>2025х1160х2370</t>
  </si>
  <si>
    <t>Deka15 Long</t>
  </si>
  <si>
    <t>2025х1160х2870</t>
  </si>
  <si>
    <t>Deka20</t>
  </si>
  <si>
    <t>622-1129</t>
  </si>
  <si>
    <t>2025х1660х2370</t>
  </si>
  <si>
    <t>Deka20 Long</t>
  </si>
  <si>
    <t>2025х1660х2850</t>
  </si>
  <si>
    <t>Модели</t>
  </si>
  <si>
    <r>
      <t>Цена, руб  (</t>
    </r>
    <r>
      <rPr>
        <b/>
        <sz val="10"/>
        <rFont val="Times New Roman"/>
        <family val="1"/>
      </rPr>
      <t>включая НДС)</t>
    </r>
  </si>
  <si>
    <t>Цена, руб  (включая НДС)</t>
  </si>
  <si>
    <t>Производительность, м3</t>
  </si>
  <si>
    <t>Глубина залегания подводящей трубы, мм</t>
  </si>
  <si>
    <t>Доставка:</t>
  </si>
  <si>
    <r>
      <t>Доставка мелкогабаритного оборудования</t>
    </r>
    <r>
      <rPr>
        <sz val="12"/>
        <color indexed="8"/>
        <rFont val="Times New Roman"/>
        <family val="1"/>
      </rPr>
      <t xml:space="preserve"> - 25 руб/км от МКАД + 1 500 руб.</t>
    </r>
  </si>
  <si>
    <r>
      <t>Доставка крупногабаритного оборудования</t>
    </r>
    <r>
      <rPr>
        <sz val="12"/>
        <color indexed="8"/>
        <rFont val="Times New Roman"/>
        <family val="1"/>
      </rPr>
      <t xml:space="preserve"> - 50 руб/км от МКАД + 6 500 руб. (доставка осуществляется спецтехникой)</t>
    </r>
  </si>
  <si>
    <r>
      <t>Доставка по Москве</t>
    </r>
    <r>
      <rPr>
        <sz val="12"/>
        <color indexed="8"/>
        <rFont val="Times New Roman"/>
        <family val="1"/>
      </rPr>
      <t xml:space="preserve"> - от 500 до 1500 руб.</t>
    </r>
  </si>
  <si>
    <t>Производи тельность, м3</t>
  </si>
  <si>
    <t xml:space="preserve">ЕВРОБИОН-4R(h=2,34m) </t>
  </si>
  <si>
    <t>1000х1000х2340</t>
  </si>
  <si>
    <t>300-600</t>
  </si>
  <si>
    <t>ЕВРОБИОН-5R (h=2,34m)</t>
  </si>
  <si>
    <t>320-390</t>
  </si>
  <si>
    <t>1080х1080х2340</t>
  </si>
  <si>
    <t>ЕВРОБИОН-5R (h=2,84m)</t>
  </si>
  <si>
    <t>1080х1080х2840</t>
  </si>
  <si>
    <t>800-1100</t>
  </si>
  <si>
    <t>ЕВРОБИОН-5R (h=3,34m)</t>
  </si>
  <si>
    <t>1080х1080х3340</t>
  </si>
  <si>
    <t>1300-1600</t>
  </si>
  <si>
    <t>ЕВРОБИОН-8R (h=2,35m)</t>
  </si>
  <si>
    <t>630-700</t>
  </si>
  <si>
    <t>1350х1350х2350</t>
  </si>
  <si>
    <t>ЕВРОБИОН-8R (h=2,85m)</t>
  </si>
  <si>
    <t>1350х1350х2850</t>
  </si>
  <si>
    <t>ЕВРОБИОН-8R (h=3,35m)</t>
  </si>
  <si>
    <t>1350х1350х3350</t>
  </si>
  <si>
    <t>ЕВРОБИОН-10R (h=2,35m)</t>
  </si>
  <si>
    <t>800-900</t>
  </si>
  <si>
    <t>2000х1740х2350</t>
  </si>
  <si>
    <t>400-600</t>
  </si>
  <si>
    <t>ЕВРОБИОН-10R (h=2,56m)</t>
  </si>
  <si>
    <t>2000х1740х2560</t>
  </si>
  <si>
    <t>600-800</t>
  </si>
  <si>
    <t>ЕВРОБИОН-10R (h=3,06m)</t>
  </si>
  <si>
    <t>2000х1740х3060</t>
  </si>
  <si>
    <t>1100-1300</t>
  </si>
  <si>
    <t>ЕВРОБИОН-15R (h=2,36m)</t>
  </si>
  <si>
    <t>1025-1125</t>
  </si>
  <si>
    <t>1900х1900х2360</t>
  </si>
  <si>
    <t>ЕВРОБИОН-15R (h=2,57m)</t>
  </si>
  <si>
    <t>1900х1900х2570</t>
  </si>
  <si>
    <t>ЕВРОБИОН-15R (h=3,07m)</t>
  </si>
  <si>
    <t>1900х1900х3070</t>
  </si>
  <si>
    <t>ЕВРОБИОН-20R (h=2,36m)</t>
  </si>
  <si>
    <t>1250-1350</t>
  </si>
  <si>
    <t>2160х2160х2360</t>
  </si>
  <si>
    <t>ЕВРОБИОН-20R (h=2,57m)</t>
  </si>
  <si>
    <t>2160х2160х2570</t>
  </si>
  <si>
    <t>ЕВРОБИОН-20R (h=3,07m)</t>
  </si>
  <si>
    <t>2160х2160х3070</t>
  </si>
  <si>
    <t>ЕВРОБИОН-30R (h=2,53m)</t>
  </si>
  <si>
    <t>1700-1800</t>
  </si>
  <si>
    <t>2160х2000х2660</t>
  </si>
  <si>
    <t>600-700</t>
  </si>
  <si>
    <t>ЕВРОБИОН-30R (h=2,53m) пр.</t>
  </si>
  <si>
    <t>ЕВРОБИОН-30R (h=3,03m)</t>
  </si>
  <si>
    <t>2160х2000х3160</t>
  </si>
  <si>
    <t>1100-1200</t>
  </si>
  <si>
    <t>ЕВРОБИОН-30R (h=3,03m) пр.</t>
  </si>
  <si>
    <t>ЕВРОБИОН-40R (h=2,53m)</t>
  </si>
  <si>
    <t>2150-2250</t>
  </si>
  <si>
    <t>2660х2000х2660</t>
  </si>
  <si>
    <t>ЕВРОБИОН-40R (h=2,53m) пр.</t>
  </si>
  <si>
    <t>ЕВРОБИОН-40R (h=3,03m)</t>
  </si>
  <si>
    <t>2660х2000х3160</t>
  </si>
  <si>
    <t>ЕВРОБИОН-40R (h=3,03m) пр.</t>
  </si>
  <si>
    <t>ЕВРОБИОН-50R (h=2,53m)</t>
  </si>
  <si>
    <t>2600-2700</t>
  </si>
  <si>
    <t>3160х2000х2660</t>
  </si>
  <si>
    <t>ЕВРОБИОН-50R (h=2,53m) пр.</t>
  </si>
  <si>
    <t>ЕВРОБИОН-50R (h=3,03m)</t>
  </si>
  <si>
    <t>3160х2000х3160</t>
  </si>
  <si>
    <t>ЕВРОБИОН-50R (h=3,03m) пр.</t>
  </si>
  <si>
    <t>ЕВРОБИОН-75R (h=2,53m)</t>
  </si>
  <si>
    <t>3500-3600</t>
  </si>
  <si>
    <t>4160х2000х2660</t>
  </si>
  <si>
    <t>ЕВРОБИОН-75R (h=2,53m) пр.</t>
  </si>
  <si>
    <t>ЕВРОБИОН-75R (h=3,03m)</t>
  </si>
  <si>
    <t>4160х2000х3160</t>
  </si>
  <si>
    <t>ЕВРОБИОН-75R (h=3,03m) пр.</t>
  </si>
  <si>
    <t>ЕВРОБИОН-100R (h=2,53m)</t>
  </si>
  <si>
    <t>4400-4500</t>
  </si>
  <si>
    <t>5160х2000х2660</t>
  </si>
  <si>
    <t>ЕВРОБИОН-100R (h=2,53m) пр.</t>
  </si>
  <si>
    <t>ЕВРОБИОН-100R (h=3,03m)</t>
  </si>
  <si>
    <t>5160х2000х3160</t>
  </si>
  <si>
    <t>ЕВРОБИОН-100R (h=3,03m) пр.</t>
  </si>
  <si>
    <t>5300-5400</t>
  </si>
  <si>
    <t>2х(3160х2000х2660)</t>
  </si>
  <si>
    <t>2х(3160х2000х3160)</t>
  </si>
  <si>
    <t>ЕВРОБИОН-150R (h=2,53m)</t>
  </si>
  <si>
    <t>7100-7200</t>
  </si>
  <si>
    <t>2х(4160х2000х2660)</t>
  </si>
  <si>
    <t>ЕВРОБИОН-150R (h=2,53m) пр.</t>
  </si>
  <si>
    <t>ЕВРОБИОН-150R (h=3,03m)</t>
  </si>
  <si>
    <t>2х(4160х2000х3160)</t>
  </si>
  <si>
    <t>ЕВРОБИОН-150R (h=3,03m) пр.</t>
  </si>
  <si>
    <t>Септики ЕВРОБИОН</t>
  </si>
  <si>
    <t xml:space="preserve">* — двухкорпусные </t>
  </si>
  <si>
    <t>Автономная канализация DEKA</t>
  </si>
  <si>
    <t>Станции глубокой биологической очитски "АСТРА", "СКАРАБЕЙ"</t>
  </si>
  <si>
    <t>Автономная канализация ТОПАЭРО</t>
  </si>
  <si>
    <t>Септики HELYX</t>
  </si>
  <si>
    <r>
      <t xml:space="preserve">Септики </t>
    </r>
    <r>
      <rPr>
        <b/>
        <u val="single"/>
        <sz val="14"/>
        <color indexed="8"/>
        <rFont val="Calibri"/>
        <family val="2"/>
      </rPr>
      <t>Топаэро, Юнилос, Helyx, Deka, Евробион</t>
    </r>
    <r>
      <rPr>
        <u val="single"/>
        <sz val="14"/>
        <color indexed="8"/>
        <rFont val="Calibri"/>
        <family val="2"/>
      </rPr>
      <t xml:space="preserve"> расположены на других вкладках xls-файла</t>
    </r>
  </si>
  <si>
    <t>КЕДР</t>
  </si>
  <si>
    <t>длина</t>
  </si>
  <si>
    <t>ширина</t>
  </si>
  <si>
    <t>Вес,     кг</t>
  </si>
  <si>
    <t>Септик "КЕДР"</t>
  </si>
  <si>
    <t>Высота,  мм</t>
  </si>
  <si>
    <t>Диаметр, мм</t>
  </si>
  <si>
    <t>Цена, руб</t>
  </si>
  <si>
    <t>127106, г. Москва, Дмитровское ш., 71 кор.3</t>
  </si>
  <si>
    <t>Септики ТОПАС*</t>
  </si>
  <si>
    <t xml:space="preserve"> * - скидка -10%  при монтаже нашими специалистами</t>
  </si>
  <si>
    <r>
      <t xml:space="preserve">Телефон в Москве: </t>
    </r>
    <r>
      <rPr>
        <b/>
        <sz val="10"/>
        <rFont val="Arial Cyr"/>
        <family val="0"/>
      </rPr>
      <t>(499) 348-15-40</t>
    </r>
  </si>
  <si>
    <t>Телефон в Москве: (499) 348-15-40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</si>
</sst>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Arial Cyr"/>
      <family val="0"/>
    </font>
    <font>
      <b/>
      <sz val="13"/>
      <name val="Times New Roman"/>
      <family val="1"/>
    </font>
    <font>
      <b/>
      <sz val="13"/>
      <color indexed="8"/>
      <name val="Calibri"/>
      <family val="2"/>
    </font>
    <font>
      <b/>
      <u val="single"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3"/>
      <color indexed="8"/>
      <name val="Times New Roman"/>
      <family val="1"/>
    </font>
    <font>
      <sz val="8"/>
      <name val="Calibri"/>
      <family val="2"/>
    </font>
    <font>
      <b/>
      <sz val="16"/>
      <color indexed="12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99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>
        <color indexed="8"/>
      </bottom>
    </border>
    <border>
      <left style="medium"/>
      <right style="thin"/>
      <top style="medium"/>
      <bottom/>
    </border>
    <border>
      <left style="medium"/>
      <right style="thin"/>
      <top/>
      <bottom style="thin">
        <color indexed="8"/>
      </bottom>
    </border>
    <border>
      <left style="thin"/>
      <right style="thin"/>
      <top style="medium"/>
      <bottom/>
    </border>
    <border>
      <left style="thin"/>
      <right style="thin"/>
      <top/>
      <bottom style="thin">
        <color indexed="8"/>
      </bottom>
    </border>
    <border>
      <left style="thin"/>
      <right style="medium"/>
      <top style="medium"/>
      <bottom/>
    </border>
    <border>
      <left style="thin"/>
      <right style="medium"/>
      <top/>
      <bottom style="thin">
        <color indexed="8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3" fillId="0" borderId="0" xfId="53">
      <alignment/>
      <protection/>
    </xf>
    <xf numFmtId="0" fontId="4" fillId="0" borderId="0" xfId="53" applyFont="1">
      <alignment/>
      <protection/>
    </xf>
    <xf numFmtId="0" fontId="4" fillId="0" borderId="0" xfId="54" applyFont="1">
      <alignment/>
      <protection/>
    </xf>
    <xf numFmtId="0" fontId="3" fillId="0" borderId="0" xfId="53" applyFont="1">
      <alignment/>
      <protection/>
    </xf>
    <xf numFmtId="0" fontId="5" fillId="0" borderId="0" xfId="42" applyAlignment="1" applyProtection="1">
      <alignment/>
      <protection/>
    </xf>
    <xf numFmtId="0" fontId="0" fillId="0" borderId="0" xfId="0" applyAlignment="1">
      <alignment horizontal="justify" vertical="center"/>
    </xf>
    <xf numFmtId="0" fontId="5" fillId="0" borderId="0" xfId="42" applyAlignment="1" applyProtection="1">
      <alignment horizontal="justify" vertical="center"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10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11" fillId="0" borderId="10" xfId="0" applyFont="1" applyBorder="1" applyAlignment="1">
      <alignment horizontal="justify" vertical="top" wrapText="1"/>
    </xf>
    <xf numFmtId="0" fontId="11" fillId="34" borderId="10" xfId="0" applyFont="1" applyFill="1" applyBorder="1" applyAlignment="1">
      <alignment horizontal="justify" vertical="top" wrapText="1"/>
    </xf>
    <xf numFmtId="0" fontId="11" fillId="34" borderId="10" xfId="0" applyFont="1" applyFill="1" applyBorder="1" applyAlignment="1">
      <alignment wrapText="1"/>
    </xf>
    <xf numFmtId="0" fontId="11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 wrapText="1"/>
    </xf>
    <xf numFmtId="0" fontId="11" fillId="0" borderId="0" xfId="0" applyFont="1" applyBorder="1" applyAlignment="1">
      <alignment horizontal="right"/>
    </xf>
    <xf numFmtId="0" fontId="12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12" fillId="34" borderId="11" xfId="0" applyFont="1" applyFill="1" applyBorder="1" applyAlignment="1">
      <alignment wrapText="1"/>
    </xf>
    <xf numFmtId="0" fontId="12" fillId="33" borderId="12" xfId="0" applyFont="1" applyFill="1" applyBorder="1" applyAlignment="1">
      <alignment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wrapText="1"/>
    </xf>
    <xf numFmtId="0" fontId="12" fillId="0" borderId="13" xfId="0" applyFont="1" applyBorder="1" applyAlignment="1">
      <alignment wrapText="1"/>
    </xf>
    <xf numFmtId="0" fontId="4" fillId="35" borderId="14" xfId="55" applyFont="1" applyFill="1" applyBorder="1" applyAlignment="1">
      <alignment horizontal="center" vertical="center" wrapText="1"/>
      <protection/>
    </xf>
    <xf numFmtId="0" fontId="8" fillId="33" borderId="11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4" fillId="35" borderId="15" xfId="55" applyFont="1" applyFill="1" applyBorder="1" applyAlignment="1">
      <alignment horizontal="left" vertical="center" wrapText="1"/>
      <protection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7" fillId="35" borderId="14" xfId="55" applyFont="1" applyFill="1" applyBorder="1" applyAlignment="1">
      <alignment horizontal="center" vertical="center" wrapText="1"/>
      <protection/>
    </xf>
    <xf numFmtId="17" fontId="1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0" fontId="18" fillId="35" borderId="10" xfId="0" applyFont="1" applyFill="1" applyBorder="1" applyAlignment="1">
      <alignment horizontal="left" vertical="center" wrapText="1"/>
    </xf>
    <xf numFmtId="9" fontId="18" fillId="35" borderId="10" xfId="0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3" fontId="11" fillId="0" borderId="10" xfId="0" applyNumberFormat="1" applyFont="1" applyBorder="1" applyAlignment="1">
      <alignment horizontal="center"/>
    </xf>
    <xf numFmtId="0" fontId="11" fillId="35" borderId="10" xfId="0" applyFont="1" applyFill="1" applyBorder="1" applyAlignment="1">
      <alignment horizontal="center" vertical="center" wrapText="1"/>
    </xf>
    <xf numFmtId="9" fontId="11" fillId="35" borderId="10" xfId="0" applyNumberFormat="1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54" applyFont="1" applyFill="1">
      <alignment/>
      <protection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4" fillId="33" borderId="0" xfId="53" applyFont="1" applyFill="1">
      <alignment/>
      <protection/>
    </xf>
    <xf numFmtId="0" fontId="3" fillId="33" borderId="0" xfId="53" applyFill="1">
      <alignment/>
      <protection/>
    </xf>
    <xf numFmtId="0" fontId="3" fillId="33" borderId="0" xfId="53" applyFont="1" applyFill="1">
      <alignment/>
      <protection/>
    </xf>
    <xf numFmtId="0" fontId="5" fillId="33" borderId="0" xfId="42" applyFill="1" applyAlignment="1" applyProtection="1">
      <alignment/>
      <protection/>
    </xf>
    <xf numFmtId="0" fontId="4" fillId="33" borderId="0" xfId="54" applyFont="1" applyFill="1">
      <alignment/>
      <protection/>
    </xf>
    <xf numFmtId="0" fontId="21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17" fillId="35" borderId="17" xfId="55" applyFont="1" applyFill="1" applyBorder="1" applyAlignment="1">
      <alignment horizontal="left" vertical="center" wrapText="1"/>
      <protection/>
    </xf>
    <xf numFmtId="0" fontId="17" fillId="35" borderId="18" xfId="55" applyFont="1" applyFill="1" applyBorder="1" applyAlignment="1">
      <alignment horizontal="left" vertical="center" wrapText="1"/>
      <protection/>
    </xf>
    <xf numFmtId="0" fontId="23" fillId="0" borderId="13" xfId="0" applyFont="1" applyBorder="1" applyAlignment="1">
      <alignment horizontal="left"/>
    </xf>
    <xf numFmtId="0" fontId="8" fillId="33" borderId="13" xfId="0" applyFont="1" applyFill="1" applyBorder="1" applyAlignment="1">
      <alignment horizontal="center" vertical="center" wrapText="1"/>
    </xf>
    <xf numFmtId="0" fontId="4" fillId="35" borderId="19" xfId="55" applyFont="1" applyFill="1" applyBorder="1" applyAlignment="1">
      <alignment horizontal="left" vertical="center" wrapText="1"/>
      <protection/>
    </xf>
    <xf numFmtId="0" fontId="4" fillId="35" borderId="19" xfId="55" applyFont="1" applyFill="1" applyBorder="1" applyAlignment="1">
      <alignment horizontal="center" vertical="center" wrapText="1"/>
      <protection/>
    </xf>
    <xf numFmtId="0" fontId="4" fillId="35" borderId="20" xfId="55" applyFont="1" applyFill="1" applyBorder="1" applyAlignment="1">
      <alignment horizontal="center" vertical="center" wrapText="1"/>
      <protection/>
    </xf>
    <xf numFmtId="0" fontId="12" fillId="0" borderId="13" xfId="0" applyFont="1" applyBorder="1" applyAlignment="1">
      <alignment horizontal="center"/>
    </xf>
    <xf numFmtId="3" fontId="12" fillId="0" borderId="13" xfId="0" applyNumberFormat="1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 wrapText="1"/>
    </xf>
    <xf numFmtId="0" fontId="25" fillId="0" borderId="0" xfId="0" applyFont="1" applyAlignment="1">
      <alignment/>
    </xf>
    <xf numFmtId="164" fontId="26" fillId="33" borderId="10" xfId="0" applyNumberFormat="1" applyFont="1" applyFill="1" applyBorder="1" applyAlignment="1">
      <alignment horizontal="center"/>
    </xf>
    <xf numFmtId="164" fontId="26" fillId="0" borderId="1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7" fillId="35" borderId="21" xfId="55" applyFont="1" applyFill="1" applyBorder="1" applyAlignment="1">
      <alignment horizontal="center" wrapText="1"/>
      <protection/>
    </xf>
    <xf numFmtId="0" fontId="17" fillId="35" borderId="22" xfId="55" applyFont="1" applyFill="1" applyBorder="1" applyAlignment="1">
      <alignment horizontal="center" wrapText="1"/>
      <protection/>
    </xf>
    <xf numFmtId="0" fontId="17" fillId="35" borderId="23" xfId="55" applyFont="1" applyFill="1" applyBorder="1" applyAlignment="1">
      <alignment horizontal="center" wrapText="1"/>
      <protection/>
    </xf>
    <xf numFmtId="0" fontId="17" fillId="35" borderId="24" xfId="55" applyFont="1" applyFill="1" applyBorder="1" applyAlignment="1">
      <alignment horizontal="center" vertical="center" wrapText="1"/>
      <protection/>
    </xf>
    <xf numFmtId="0" fontId="17" fillId="35" borderId="25" xfId="55" applyFont="1" applyFill="1" applyBorder="1" applyAlignment="1">
      <alignment horizontal="center" vertical="center" wrapText="1"/>
      <protection/>
    </xf>
    <xf numFmtId="0" fontId="17" fillId="35" borderId="26" xfId="5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17" fillId="35" borderId="27" xfId="55" applyFont="1" applyFill="1" applyBorder="1" applyAlignment="1">
      <alignment horizontal="center" vertical="center" wrapText="1"/>
      <protection/>
    </xf>
    <xf numFmtId="0" fontId="17" fillId="35" borderId="28" xfId="55" applyFont="1" applyFill="1" applyBorder="1" applyAlignment="1">
      <alignment horizontal="center" vertical="center" wrapText="1"/>
      <protection/>
    </xf>
    <xf numFmtId="0" fontId="17" fillId="35" borderId="29" xfId="55" applyFont="1" applyFill="1" applyBorder="1" applyAlignment="1">
      <alignment horizontal="center" vertical="center" wrapText="1"/>
      <protection/>
    </xf>
    <xf numFmtId="0" fontId="17" fillId="35" borderId="30" xfId="55" applyFont="1" applyFill="1" applyBorder="1" applyAlignment="1">
      <alignment horizontal="center" vertical="center" wrapText="1"/>
      <protection/>
    </xf>
    <xf numFmtId="0" fontId="17" fillId="35" borderId="31" xfId="55" applyFont="1" applyFill="1" applyBorder="1" applyAlignment="1">
      <alignment horizontal="center" vertical="center" wrapText="1"/>
      <protection/>
    </xf>
    <xf numFmtId="0" fontId="17" fillId="35" borderId="32" xfId="55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35" borderId="33" xfId="55" applyFont="1" applyFill="1" applyBorder="1" applyAlignment="1">
      <alignment horizontal="center" vertical="center" wrapText="1"/>
      <protection/>
    </xf>
    <xf numFmtId="0" fontId="17" fillId="35" borderId="34" xfId="55" applyFont="1" applyFill="1" applyBorder="1" applyAlignment="1">
      <alignment horizontal="center" vertical="center" wrapText="1"/>
      <protection/>
    </xf>
    <xf numFmtId="0" fontId="17" fillId="35" borderId="35" xfId="55" applyFont="1" applyFill="1" applyBorder="1" applyAlignment="1">
      <alignment horizontal="center" vertical="center" wrapText="1"/>
      <protection/>
    </xf>
    <xf numFmtId="0" fontId="17" fillId="35" borderId="36" xfId="55" applyFont="1" applyFill="1" applyBorder="1" applyAlignment="1">
      <alignment horizontal="center" vertical="center"/>
      <protection/>
    </xf>
    <xf numFmtId="0" fontId="17" fillId="35" borderId="37" xfId="55" applyFont="1" applyFill="1" applyBorder="1" applyAlignment="1">
      <alignment horizontal="center" vertical="center"/>
      <protection/>
    </xf>
    <xf numFmtId="0" fontId="17" fillId="35" borderId="38" xfId="55" applyFont="1" applyFill="1" applyBorder="1" applyAlignment="1">
      <alignment horizontal="center" vertical="center"/>
      <protection/>
    </xf>
    <xf numFmtId="0" fontId="2" fillId="0" borderId="0" xfId="0" applyFont="1" applyAlignment="1">
      <alignment wrapText="1"/>
    </xf>
    <xf numFmtId="0" fontId="17" fillId="35" borderId="39" xfId="55" applyFont="1" applyFill="1" applyBorder="1" applyAlignment="1">
      <alignment horizontal="center" vertical="center" wrapText="1"/>
      <protection/>
    </xf>
    <xf numFmtId="0" fontId="17" fillId="35" borderId="40" xfId="55" applyFont="1" applyFill="1" applyBorder="1" applyAlignment="1">
      <alignment horizontal="center" vertical="center" wrapText="1"/>
      <protection/>
    </xf>
    <xf numFmtId="0" fontId="17" fillId="35" borderId="41" xfId="55" applyFont="1" applyFill="1" applyBorder="1" applyAlignment="1">
      <alignment horizontal="center" wrapText="1"/>
      <protection/>
    </xf>
    <xf numFmtId="0" fontId="17" fillId="35" borderId="42" xfId="55" applyFont="1" applyFill="1" applyBorder="1" applyAlignment="1">
      <alignment horizontal="center" wrapText="1"/>
      <protection/>
    </xf>
    <xf numFmtId="0" fontId="17" fillId="35" borderId="43" xfId="55" applyFont="1" applyFill="1" applyBorder="1" applyAlignment="1">
      <alignment horizontal="center" wrapText="1"/>
      <protection/>
    </xf>
    <xf numFmtId="0" fontId="15" fillId="0" borderId="0" xfId="0" applyFont="1" applyAlignment="1">
      <alignment horizontal="center"/>
    </xf>
    <xf numFmtId="0" fontId="17" fillId="35" borderId="39" xfId="55" applyFont="1" applyFill="1" applyBorder="1" applyAlignment="1">
      <alignment horizontal="center" vertical="center"/>
      <protection/>
    </xf>
    <xf numFmtId="0" fontId="17" fillId="35" borderId="25" xfId="55" applyFont="1" applyFill="1" applyBorder="1" applyAlignment="1">
      <alignment horizontal="center" vertical="center"/>
      <protection/>
    </xf>
    <xf numFmtId="0" fontId="17" fillId="35" borderId="40" xfId="55" applyFont="1" applyFill="1" applyBorder="1" applyAlignment="1">
      <alignment horizontal="center" vertical="center"/>
      <protection/>
    </xf>
    <xf numFmtId="0" fontId="17" fillId="35" borderId="44" xfId="55" applyFont="1" applyFill="1" applyBorder="1" applyAlignment="1">
      <alignment horizontal="center" vertical="center" wrapText="1"/>
      <protection/>
    </xf>
    <xf numFmtId="0" fontId="17" fillId="35" borderId="45" xfId="55" applyFont="1" applyFill="1" applyBorder="1" applyAlignment="1">
      <alignment horizontal="center" vertical="center" wrapText="1"/>
      <protection/>
    </xf>
    <xf numFmtId="0" fontId="17" fillId="35" borderId="46" xfId="55" applyFont="1" applyFill="1" applyBorder="1" applyAlignment="1">
      <alignment horizontal="center" vertical="center" wrapText="1"/>
      <protection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4" borderId="47" xfId="0" applyFont="1" applyFill="1" applyBorder="1" applyAlignment="1">
      <alignment horizontal="center" vertical="center" wrapText="1"/>
    </xf>
    <xf numFmtId="0" fontId="8" fillId="34" borderId="48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4" fillId="35" borderId="29" xfId="55" applyFont="1" applyFill="1" applyBorder="1" applyAlignment="1">
      <alignment horizontal="center" vertical="center" wrapText="1"/>
      <protection/>
    </xf>
    <xf numFmtId="0" fontId="4" fillId="35" borderId="49" xfId="55" applyFont="1" applyFill="1" applyBorder="1" applyAlignment="1">
      <alignment horizontal="center" vertical="center" wrapText="1"/>
      <protection/>
    </xf>
    <xf numFmtId="0" fontId="4" fillId="35" borderId="45" xfId="55" applyFont="1" applyFill="1" applyBorder="1" applyAlignment="1">
      <alignment horizontal="center" vertical="center" wrapText="1"/>
      <protection/>
    </xf>
    <xf numFmtId="0" fontId="4" fillId="35" borderId="50" xfId="55" applyFont="1" applyFill="1" applyBorder="1" applyAlignment="1">
      <alignment horizontal="center" vertical="center" wrapText="1"/>
      <protection/>
    </xf>
    <xf numFmtId="0" fontId="4" fillId="35" borderId="51" xfId="55" applyFont="1" applyFill="1" applyBorder="1" applyAlignment="1">
      <alignment horizontal="center" vertical="center" wrapText="1"/>
      <protection/>
    </xf>
    <xf numFmtId="0" fontId="4" fillId="35" borderId="52" xfId="55" applyFont="1" applyFill="1" applyBorder="1" applyAlignment="1">
      <alignment horizontal="center" vertical="center" wrapText="1"/>
      <protection/>
    </xf>
    <xf numFmtId="0" fontId="4" fillId="35" borderId="53" xfId="55" applyFont="1" applyFill="1" applyBorder="1" applyAlignment="1">
      <alignment horizontal="center" vertical="center" wrapText="1"/>
      <protection/>
    </xf>
    <xf numFmtId="0" fontId="4" fillId="35" borderId="10" xfId="55" applyFont="1" applyFill="1" applyBorder="1" applyAlignment="1">
      <alignment horizontal="center" vertical="center" wrapText="1"/>
      <protection/>
    </xf>
    <xf numFmtId="0" fontId="4" fillId="35" borderId="14" xfId="55" applyFont="1" applyFill="1" applyBorder="1" applyAlignment="1">
      <alignment horizontal="center" vertical="center" wrapText="1"/>
      <protection/>
    </xf>
    <xf numFmtId="0" fontId="14" fillId="35" borderId="53" xfId="0" applyFont="1" applyFill="1" applyBorder="1" applyAlignment="1">
      <alignment horizontal="center" vertical="center" wrapText="1"/>
    </xf>
    <xf numFmtId="0" fontId="14" fillId="35" borderId="54" xfId="0" applyFont="1" applyFill="1" applyBorder="1" applyAlignment="1">
      <alignment horizontal="center" vertical="center" wrapText="1"/>
    </xf>
    <xf numFmtId="0" fontId="14" fillId="35" borderId="5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4" fillId="35" borderId="56" xfId="55" applyFont="1" applyFill="1" applyBorder="1" applyAlignment="1">
      <alignment horizontal="center" vertical="center" wrapText="1"/>
      <protection/>
    </xf>
    <xf numFmtId="0" fontId="4" fillId="35" borderId="57" xfId="55" applyFont="1" applyFill="1" applyBorder="1" applyAlignment="1">
      <alignment horizontal="center" vertical="center" wrapText="1"/>
      <protection/>
    </xf>
    <xf numFmtId="0" fontId="4" fillId="35" borderId="58" xfId="55" applyFont="1" applyFill="1" applyBorder="1" applyAlignment="1">
      <alignment horizontal="center" vertical="center" wrapText="1"/>
      <protection/>
    </xf>
    <xf numFmtId="0" fontId="17" fillId="35" borderId="15" xfId="55" applyFont="1" applyFill="1" applyBorder="1" applyAlignment="1">
      <alignment horizontal="center" vertical="center" wrapText="1"/>
      <protection/>
    </xf>
    <xf numFmtId="0" fontId="17" fillId="35" borderId="18" xfId="55" applyFont="1" applyFill="1" applyBorder="1" applyAlignment="1">
      <alignment horizontal="center" vertical="center" wrapText="1"/>
      <protection/>
    </xf>
    <xf numFmtId="0" fontId="17" fillId="35" borderId="53" xfId="55" applyFont="1" applyFill="1" applyBorder="1" applyAlignment="1">
      <alignment horizontal="center" vertical="center" wrapText="1"/>
      <protection/>
    </xf>
    <xf numFmtId="0" fontId="17" fillId="35" borderId="54" xfId="55" applyFont="1" applyFill="1" applyBorder="1" applyAlignment="1">
      <alignment horizontal="center" vertical="center" wrapText="1"/>
      <protection/>
    </xf>
    <xf numFmtId="0" fontId="17" fillId="35" borderId="16" xfId="55" applyFont="1" applyFill="1" applyBorder="1" applyAlignment="1">
      <alignment horizontal="center" vertical="center" wrapText="1"/>
      <protection/>
    </xf>
    <xf numFmtId="0" fontId="17" fillId="35" borderId="14" xfId="55" applyFont="1" applyFill="1" applyBorder="1" applyAlignment="1">
      <alignment horizontal="center" vertical="center" wrapText="1"/>
      <protection/>
    </xf>
    <xf numFmtId="1" fontId="11" fillId="0" borderId="10" xfId="0" applyNumberFormat="1" applyFont="1" applyFill="1" applyBorder="1" applyAlignment="1">
      <alignment horizontal="center" vertical="center"/>
    </xf>
    <xf numFmtId="1" fontId="11" fillId="36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1</xdr:row>
      <xdr:rowOff>95250</xdr:rowOff>
    </xdr:from>
    <xdr:to>
      <xdr:col>2</xdr:col>
      <xdr:colOff>457200</xdr:colOff>
      <xdr:row>5</xdr:row>
      <xdr:rowOff>180975</xdr:rowOff>
    </xdr:to>
    <xdr:pic>
      <xdr:nvPicPr>
        <xdr:cNvPr id="1" name="Picture 1" descr="http://www.plumb.ru/img/logo_plum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85750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1190625</xdr:colOff>
      <xdr:row>1</xdr:row>
      <xdr:rowOff>47625</xdr:rowOff>
    </xdr:from>
    <xdr:to>
      <xdr:col>2</xdr:col>
      <xdr:colOff>457200</xdr:colOff>
      <xdr:row>5</xdr:row>
      <xdr:rowOff>133350</xdr:rowOff>
    </xdr:to>
    <xdr:pic>
      <xdr:nvPicPr>
        <xdr:cNvPr id="1" name="Picture 1" descr="http://www.plumb.ru/img/logo_plum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238125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1</xdr:row>
      <xdr:rowOff>19050</xdr:rowOff>
    </xdr:from>
    <xdr:to>
      <xdr:col>3</xdr:col>
      <xdr:colOff>409575</xdr:colOff>
      <xdr:row>5</xdr:row>
      <xdr:rowOff>104775</xdr:rowOff>
    </xdr:to>
    <xdr:pic>
      <xdr:nvPicPr>
        <xdr:cNvPr id="1" name="Picture 1" descr="http://www.plumb.ru/img/logo_plum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09550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114300</xdr:rowOff>
    </xdr:from>
    <xdr:to>
      <xdr:col>2</xdr:col>
      <xdr:colOff>0</xdr:colOff>
      <xdr:row>6</xdr:row>
      <xdr:rowOff>9525</xdr:rowOff>
    </xdr:to>
    <xdr:pic>
      <xdr:nvPicPr>
        <xdr:cNvPr id="1" name="Picture 1" descr="http://www.plumb.ru/img/logo_plum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04800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1</xdr:row>
      <xdr:rowOff>66675</xdr:rowOff>
    </xdr:from>
    <xdr:to>
      <xdr:col>2</xdr:col>
      <xdr:colOff>723900</xdr:colOff>
      <xdr:row>5</xdr:row>
      <xdr:rowOff>152400</xdr:rowOff>
    </xdr:to>
    <xdr:pic>
      <xdr:nvPicPr>
        <xdr:cNvPr id="1" name="Picture 1" descr="http://www.plumb.ru/img/logo_plum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57175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1</xdr:row>
      <xdr:rowOff>47625</xdr:rowOff>
    </xdr:from>
    <xdr:to>
      <xdr:col>1</xdr:col>
      <xdr:colOff>257175</xdr:colOff>
      <xdr:row>5</xdr:row>
      <xdr:rowOff>133350</xdr:rowOff>
    </xdr:to>
    <xdr:pic>
      <xdr:nvPicPr>
        <xdr:cNvPr id="1" name="Picture 1" descr="http://www.plumb.ru/img/logo_plum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38125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umb.ru/" TargetMode="External" /><Relationship Id="rId2" Type="http://schemas.openxmlformats.org/officeDocument/2006/relationships/hyperlink" Target="mailto:info@plumb.ru" TargetMode="External" /><Relationship Id="rId3" Type="http://schemas.openxmlformats.org/officeDocument/2006/relationships/hyperlink" Target="mailto:info@plumb.ru" TargetMode="External" /><Relationship Id="rId4" Type="http://schemas.openxmlformats.org/officeDocument/2006/relationships/hyperlink" Target="http://www.plumb.ru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lumb.ru/" TargetMode="External" /><Relationship Id="rId2" Type="http://schemas.openxmlformats.org/officeDocument/2006/relationships/hyperlink" Target="mailto:info@plumb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lumb.ru/" TargetMode="External" /><Relationship Id="rId2" Type="http://schemas.openxmlformats.org/officeDocument/2006/relationships/hyperlink" Target="mailto:info@plumb.ru" TargetMode="External" /><Relationship Id="rId3" Type="http://schemas.openxmlformats.org/officeDocument/2006/relationships/hyperlink" Target="mailto:info@plumb.ru" TargetMode="External" /><Relationship Id="rId4" Type="http://schemas.openxmlformats.org/officeDocument/2006/relationships/hyperlink" Target="http://www.plumb.ru/" TargetMode="Externa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lumb.ru/" TargetMode="External" /><Relationship Id="rId2" Type="http://schemas.openxmlformats.org/officeDocument/2006/relationships/hyperlink" Target="mailto:info@plumb.ru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lumb.ru/" TargetMode="External" /><Relationship Id="rId2" Type="http://schemas.openxmlformats.org/officeDocument/2006/relationships/hyperlink" Target="mailto:info@plumb.ru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68"/>
  <sheetViews>
    <sheetView tabSelected="1" zoomScalePageLayoutView="0" workbookViewId="0" topLeftCell="A1">
      <selection activeCell="K48" sqref="K48"/>
    </sheetView>
  </sheetViews>
  <sheetFormatPr defaultColWidth="9.140625" defaultRowHeight="15"/>
  <cols>
    <col min="1" max="1" width="20.57421875" style="0" customWidth="1"/>
    <col min="2" max="2" width="17.140625" style="0" customWidth="1"/>
    <col min="3" max="3" width="11.7109375" style="0" customWidth="1"/>
    <col min="4" max="4" width="15.140625" style="0" customWidth="1"/>
    <col min="5" max="5" width="14.8515625" style="0" customWidth="1"/>
    <col min="6" max="6" width="10.28125" style="0" customWidth="1"/>
    <col min="7" max="7" width="9.00390625" style="0" customWidth="1"/>
    <col min="8" max="8" width="10.140625" style="0" customWidth="1"/>
    <col min="10" max="10" width="11.28125" style="0" customWidth="1"/>
  </cols>
  <sheetData>
    <row r="1" spans="1:10" ht="15">
      <c r="A1" s="71"/>
      <c r="B1" s="71"/>
      <c r="C1" s="71"/>
      <c r="D1" s="71"/>
      <c r="E1" s="71"/>
      <c r="F1" s="71"/>
      <c r="G1" s="71"/>
      <c r="H1" s="71"/>
      <c r="I1" s="71"/>
      <c r="J1" s="71"/>
    </row>
    <row r="2" spans="1:10" ht="15">
      <c r="A2" s="92"/>
      <c r="B2" s="92"/>
      <c r="C2" s="92"/>
      <c r="D2" s="92"/>
      <c r="E2" s="72"/>
      <c r="F2" s="72" t="s">
        <v>304</v>
      </c>
      <c r="G2" s="72"/>
      <c r="H2" s="73"/>
      <c r="I2" s="71"/>
      <c r="J2" s="71"/>
    </row>
    <row r="3" spans="1:10" ht="15">
      <c r="A3" s="92"/>
      <c r="B3" s="92"/>
      <c r="C3" s="92"/>
      <c r="D3" s="92"/>
      <c r="E3" s="74"/>
      <c r="F3" s="74" t="s">
        <v>307</v>
      </c>
      <c r="G3" s="74"/>
      <c r="H3" s="73"/>
      <c r="I3" s="71"/>
      <c r="J3" s="71"/>
    </row>
    <row r="4" spans="1:10" ht="15">
      <c r="A4" s="92"/>
      <c r="B4" s="92"/>
      <c r="C4" s="92"/>
      <c r="D4" s="92"/>
      <c r="E4" s="75"/>
      <c r="F4" s="75" t="s">
        <v>0</v>
      </c>
      <c r="G4" s="73"/>
      <c r="H4" s="73"/>
      <c r="I4" s="71"/>
      <c r="J4" s="71"/>
    </row>
    <row r="5" spans="1:10" ht="15">
      <c r="A5" s="92"/>
      <c r="B5" s="92"/>
      <c r="C5" s="92"/>
      <c r="D5" s="92"/>
      <c r="E5" s="75"/>
      <c r="F5" s="75" t="s">
        <v>1</v>
      </c>
      <c r="G5" s="73"/>
      <c r="H5" s="73"/>
      <c r="I5" s="71"/>
      <c r="J5" s="71"/>
    </row>
    <row r="6" spans="1:10" ht="15">
      <c r="A6" s="92"/>
      <c r="B6" s="92"/>
      <c r="C6" s="92"/>
      <c r="D6" s="92"/>
      <c r="E6" s="71"/>
      <c r="F6" s="71"/>
      <c r="G6" s="71"/>
      <c r="H6" s="71"/>
      <c r="I6" s="71"/>
      <c r="J6" s="71"/>
    </row>
    <row r="7" spans="1:10" ht="15">
      <c r="A7" s="71"/>
      <c r="B7" s="71"/>
      <c r="C7" s="71"/>
      <c r="D7" s="71"/>
      <c r="E7" s="76"/>
      <c r="F7" s="76" t="s">
        <v>2</v>
      </c>
      <c r="G7" s="71"/>
      <c r="H7" s="71"/>
      <c r="I7" s="71"/>
      <c r="J7" s="71"/>
    </row>
    <row r="8" spans="1:10" s="68" customFormat="1" ht="15">
      <c r="A8" s="99"/>
      <c r="B8" s="99"/>
      <c r="C8" s="99"/>
      <c r="D8" s="99"/>
      <c r="E8" s="99"/>
      <c r="F8" s="99"/>
      <c r="G8" s="99"/>
      <c r="H8" s="99"/>
      <c r="I8" s="99"/>
      <c r="J8" s="99"/>
    </row>
    <row r="9" spans="5:6" s="68" customFormat="1" ht="15">
      <c r="E9" s="69"/>
      <c r="F9" s="69"/>
    </row>
    <row r="10" spans="1:6" s="68" customFormat="1" ht="18.75">
      <c r="A10" s="77" t="s">
        <v>295</v>
      </c>
      <c r="E10" s="69"/>
      <c r="F10" s="69"/>
    </row>
    <row r="11" spans="5:6" ht="15">
      <c r="E11" s="3"/>
      <c r="F11" s="3"/>
    </row>
    <row r="12" spans="1:10" ht="18.75">
      <c r="A12" s="106" t="s">
        <v>305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ht="21">
      <c r="A13" s="89" t="s">
        <v>306</v>
      </c>
    </row>
    <row r="14" spans="1:10" ht="15.75" thickBot="1">
      <c r="A14" s="112" t="s">
        <v>5</v>
      </c>
      <c r="B14" s="96" t="s">
        <v>72</v>
      </c>
      <c r="C14" s="96" t="s">
        <v>9</v>
      </c>
      <c r="D14" s="96" t="s">
        <v>73</v>
      </c>
      <c r="E14" s="96" t="s">
        <v>156</v>
      </c>
      <c r="F14" s="96" t="s">
        <v>77</v>
      </c>
      <c r="G14" s="93" t="s">
        <v>74</v>
      </c>
      <c r="H14" s="94"/>
      <c r="I14" s="95"/>
      <c r="J14" s="109" t="s">
        <v>157</v>
      </c>
    </row>
    <row r="15" spans="1:13" ht="26.25" customHeight="1">
      <c r="A15" s="113"/>
      <c r="B15" s="97"/>
      <c r="C15" s="97"/>
      <c r="D15" s="97"/>
      <c r="E15" s="97"/>
      <c r="F15" s="97"/>
      <c r="G15" s="100" t="s">
        <v>81</v>
      </c>
      <c r="H15" s="102" t="s">
        <v>75</v>
      </c>
      <c r="I15" s="104" t="s">
        <v>76</v>
      </c>
      <c r="J15" s="110"/>
      <c r="K15" s="2"/>
      <c r="L15" s="2"/>
      <c r="M15" s="1"/>
    </row>
    <row r="16" spans="1:13" ht="15">
      <c r="A16" s="114"/>
      <c r="B16" s="98"/>
      <c r="C16" s="98"/>
      <c r="D16" s="98"/>
      <c r="E16" s="98"/>
      <c r="F16" s="98"/>
      <c r="G16" s="101"/>
      <c r="H16" s="103"/>
      <c r="I16" s="105"/>
      <c r="J16" s="111"/>
      <c r="K16" s="4"/>
      <c r="L16" s="4"/>
      <c r="M16" s="1"/>
    </row>
    <row r="17" spans="1:13" ht="15.75">
      <c r="A17" s="13" t="s">
        <v>34</v>
      </c>
      <c r="B17" s="27">
        <v>5</v>
      </c>
      <c r="C17" s="27">
        <v>220</v>
      </c>
      <c r="D17" s="27">
        <v>1</v>
      </c>
      <c r="E17" s="27">
        <v>1.5</v>
      </c>
      <c r="F17" s="27">
        <v>250</v>
      </c>
      <c r="G17" s="27">
        <v>1.1</v>
      </c>
      <c r="H17" s="27">
        <v>1.2</v>
      </c>
      <c r="I17" s="27">
        <v>2.5</v>
      </c>
      <c r="J17" s="156">
        <f>85500*0.9</f>
        <v>76950</v>
      </c>
      <c r="K17" s="7"/>
      <c r="L17" s="1"/>
      <c r="M17" s="1"/>
    </row>
    <row r="18" spans="1:13" ht="15.75">
      <c r="A18" s="13" t="s">
        <v>35</v>
      </c>
      <c r="B18" s="27">
        <v>5</v>
      </c>
      <c r="C18" s="27">
        <v>220</v>
      </c>
      <c r="D18" s="27">
        <v>1</v>
      </c>
      <c r="E18" s="27">
        <v>1.5</v>
      </c>
      <c r="F18" s="27">
        <v>300</v>
      </c>
      <c r="G18" s="27">
        <v>1.1</v>
      </c>
      <c r="H18" s="27">
        <v>1.2</v>
      </c>
      <c r="I18" s="27">
        <v>3.1</v>
      </c>
      <c r="J18" s="156">
        <f>109900*0.9</f>
        <v>98910</v>
      </c>
      <c r="K18" s="7"/>
      <c r="L18" s="1"/>
      <c r="M18" s="1"/>
    </row>
    <row r="19" spans="1:11" ht="15.75">
      <c r="A19" s="13" t="s">
        <v>36</v>
      </c>
      <c r="B19" s="27">
        <v>5</v>
      </c>
      <c r="C19" s="27">
        <v>220</v>
      </c>
      <c r="D19" s="27">
        <v>1</v>
      </c>
      <c r="E19" s="27">
        <v>1.5</v>
      </c>
      <c r="F19" s="27">
        <v>260</v>
      </c>
      <c r="G19" s="27">
        <v>1.1</v>
      </c>
      <c r="H19" s="27">
        <v>1.2</v>
      </c>
      <c r="I19" s="27">
        <v>2.6</v>
      </c>
      <c r="J19" s="156">
        <f>95500*0.9</f>
        <v>85950</v>
      </c>
      <c r="K19" s="6"/>
    </row>
    <row r="20" spans="1:11" ht="17.25" customHeight="1">
      <c r="A20" s="13" t="s">
        <v>37</v>
      </c>
      <c r="B20" s="27">
        <v>5</v>
      </c>
      <c r="C20" s="27">
        <v>220</v>
      </c>
      <c r="D20" s="27">
        <v>1</v>
      </c>
      <c r="E20" s="27">
        <v>1.5</v>
      </c>
      <c r="F20" s="27">
        <v>310</v>
      </c>
      <c r="G20" s="27">
        <v>1.1</v>
      </c>
      <c r="H20" s="27">
        <v>1.2</v>
      </c>
      <c r="I20" s="27">
        <v>3.1</v>
      </c>
      <c r="J20" s="156">
        <f>120900*0.9</f>
        <v>108810</v>
      </c>
      <c r="K20" s="6"/>
    </row>
    <row r="21" spans="1:11" ht="15.75">
      <c r="A21" s="14" t="s">
        <v>38</v>
      </c>
      <c r="B21" s="28">
        <v>8</v>
      </c>
      <c r="C21" s="28">
        <v>440</v>
      </c>
      <c r="D21" s="28">
        <v>1.5</v>
      </c>
      <c r="E21" s="28">
        <v>1.5</v>
      </c>
      <c r="F21" s="28">
        <v>350</v>
      </c>
      <c r="G21" s="28">
        <v>1.6</v>
      </c>
      <c r="H21" s="28">
        <v>1.2</v>
      </c>
      <c r="I21" s="28">
        <v>2.5</v>
      </c>
      <c r="J21" s="157">
        <f>106900*0.9</f>
        <v>96210</v>
      </c>
      <c r="K21" s="6"/>
    </row>
    <row r="22" spans="1:11" ht="15.75">
      <c r="A22" s="14" t="s">
        <v>39</v>
      </c>
      <c r="B22" s="28">
        <v>8</v>
      </c>
      <c r="C22" s="28">
        <v>440</v>
      </c>
      <c r="D22" s="28">
        <v>1.5</v>
      </c>
      <c r="E22" s="28">
        <v>1.5</v>
      </c>
      <c r="F22" s="28">
        <v>400</v>
      </c>
      <c r="G22" s="28">
        <v>1.6</v>
      </c>
      <c r="H22" s="28">
        <v>1.2</v>
      </c>
      <c r="I22" s="28">
        <v>3.1</v>
      </c>
      <c r="J22" s="157">
        <f>122700*0.9</f>
        <v>110430</v>
      </c>
      <c r="K22" s="6"/>
    </row>
    <row r="23" spans="1:11" ht="15.75">
      <c r="A23" s="14" t="s">
        <v>40</v>
      </c>
      <c r="B23" s="28">
        <v>8</v>
      </c>
      <c r="C23" s="28">
        <v>440</v>
      </c>
      <c r="D23" s="28">
        <v>1.5</v>
      </c>
      <c r="E23" s="28">
        <v>1.5</v>
      </c>
      <c r="F23" s="28">
        <v>360</v>
      </c>
      <c r="G23" s="28">
        <v>1.6</v>
      </c>
      <c r="H23" s="28">
        <v>1.2</v>
      </c>
      <c r="I23" s="28">
        <v>2.6</v>
      </c>
      <c r="J23" s="157">
        <f>117700*0.9</f>
        <v>105930</v>
      </c>
      <c r="K23" s="6"/>
    </row>
    <row r="24" spans="1:11" ht="17.25" customHeight="1">
      <c r="A24" s="14" t="s">
        <v>41</v>
      </c>
      <c r="B24" s="28">
        <v>8</v>
      </c>
      <c r="C24" s="28">
        <v>440</v>
      </c>
      <c r="D24" s="28">
        <v>1.5</v>
      </c>
      <c r="E24" s="28">
        <v>1.5</v>
      </c>
      <c r="F24" s="28">
        <v>410</v>
      </c>
      <c r="G24" s="28">
        <v>1.6</v>
      </c>
      <c r="H24" s="28">
        <v>1.5</v>
      </c>
      <c r="I24" s="28">
        <v>3.1</v>
      </c>
      <c r="J24" s="157">
        <f>132700*0.9</f>
        <v>119430</v>
      </c>
      <c r="K24" s="6"/>
    </row>
    <row r="25" spans="1:11" ht="15.75">
      <c r="A25" s="13" t="s">
        <v>42</v>
      </c>
      <c r="B25" s="27">
        <v>10</v>
      </c>
      <c r="C25" s="27">
        <v>760</v>
      </c>
      <c r="D25" s="27">
        <v>2</v>
      </c>
      <c r="E25" s="27">
        <v>1.5</v>
      </c>
      <c r="F25" s="27">
        <v>450</v>
      </c>
      <c r="G25" s="27">
        <v>2.1</v>
      </c>
      <c r="H25" s="27">
        <v>1.2</v>
      </c>
      <c r="I25" s="27">
        <v>2.5</v>
      </c>
      <c r="J25" s="156">
        <f>134500*0.9</f>
        <v>121050</v>
      </c>
      <c r="K25" s="6"/>
    </row>
    <row r="26" spans="1:11" ht="16.5" customHeight="1">
      <c r="A26" s="13" t="s">
        <v>43</v>
      </c>
      <c r="B26" s="27">
        <v>10</v>
      </c>
      <c r="C26" s="27">
        <v>760</v>
      </c>
      <c r="D26" s="27">
        <v>2</v>
      </c>
      <c r="E26" s="27">
        <v>1.5</v>
      </c>
      <c r="F26" s="27">
        <v>610</v>
      </c>
      <c r="G26" s="27">
        <v>2.1</v>
      </c>
      <c r="H26" s="27">
        <v>1.2</v>
      </c>
      <c r="I26" s="27">
        <v>3.1</v>
      </c>
      <c r="J26" s="156">
        <f>154700*0.9</f>
        <v>139230</v>
      </c>
      <c r="K26" s="6"/>
    </row>
    <row r="27" spans="1:11" ht="15.75" customHeight="1">
      <c r="A27" s="13" t="s">
        <v>44</v>
      </c>
      <c r="B27" s="27">
        <v>10</v>
      </c>
      <c r="C27" s="27">
        <v>760</v>
      </c>
      <c r="D27" s="27">
        <v>2</v>
      </c>
      <c r="E27" s="27">
        <v>1.5</v>
      </c>
      <c r="F27" s="27">
        <v>500</v>
      </c>
      <c r="G27" s="27">
        <v>2.1</v>
      </c>
      <c r="H27" s="27">
        <v>1.2</v>
      </c>
      <c r="I27" s="27">
        <v>3.1</v>
      </c>
      <c r="J27" s="156">
        <f>174300*0.9</f>
        <v>156870</v>
      </c>
      <c r="K27" s="6"/>
    </row>
    <row r="28" spans="1:11" ht="15.75">
      <c r="A28" s="13" t="s">
        <v>45</v>
      </c>
      <c r="B28" s="27">
        <v>10</v>
      </c>
      <c r="C28" s="27">
        <v>760</v>
      </c>
      <c r="D28" s="27">
        <v>2</v>
      </c>
      <c r="E28" s="27">
        <v>1.5</v>
      </c>
      <c r="F28" s="27">
        <v>460</v>
      </c>
      <c r="G28" s="27">
        <v>2.1</v>
      </c>
      <c r="H28" s="27">
        <v>1.2</v>
      </c>
      <c r="I28" s="27">
        <v>2.6</v>
      </c>
      <c r="J28" s="156">
        <f>149300*0.9</f>
        <v>134370</v>
      </c>
      <c r="K28" s="6"/>
    </row>
    <row r="29" spans="1:11" ht="17.25" customHeight="1">
      <c r="A29" s="13" t="s">
        <v>46</v>
      </c>
      <c r="B29" s="27">
        <v>10</v>
      </c>
      <c r="C29" s="27">
        <v>760</v>
      </c>
      <c r="D29" s="27">
        <v>2</v>
      </c>
      <c r="E29" s="27">
        <v>1.5</v>
      </c>
      <c r="F29" s="27">
        <v>510</v>
      </c>
      <c r="G29" s="27">
        <v>2.1</v>
      </c>
      <c r="H29" s="27">
        <v>1.2</v>
      </c>
      <c r="I29" s="27">
        <v>3.1</v>
      </c>
      <c r="J29" s="156">
        <f>169300*0.9</f>
        <v>152370</v>
      </c>
      <c r="K29" s="6"/>
    </row>
    <row r="30" spans="1:11" ht="15.75" customHeight="1">
      <c r="A30" s="13" t="s">
        <v>47</v>
      </c>
      <c r="B30" s="27">
        <v>10</v>
      </c>
      <c r="C30" s="27">
        <v>760</v>
      </c>
      <c r="D30" s="27">
        <v>2</v>
      </c>
      <c r="E30" s="27">
        <v>1.5</v>
      </c>
      <c r="F30" s="27">
        <v>620</v>
      </c>
      <c r="G30" s="27">
        <v>2.1</v>
      </c>
      <c r="H30" s="27">
        <v>1.2</v>
      </c>
      <c r="I30" s="27">
        <v>3.1</v>
      </c>
      <c r="J30" s="156">
        <f>181500*0.9</f>
        <v>163350</v>
      </c>
      <c r="K30" s="6"/>
    </row>
    <row r="31" spans="1:11" ht="15.75">
      <c r="A31" s="14" t="s">
        <v>48</v>
      </c>
      <c r="B31" s="28">
        <v>15</v>
      </c>
      <c r="C31" s="28">
        <v>850</v>
      </c>
      <c r="D31" s="28">
        <v>3</v>
      </c>
      <c r="E31" s="28">
        <v>2</v>
      </c>
      <c r="F31" s="28">
        <v>450</v>
      </c>
      <c r="G31" s="28">
        <v>2.1</v>
      </c>
      <c r="H31" s="28">
        <v>1.2</v>
      </c>
      <c r="I31" s="28">
        <v>2.5</v>
      </c>
      <c r="J31" s="157">
        <f>169300*0.9</f>
        <v>152370</v>
      </c>
      <c r="K31" s="6"/>
    </row>
    <row r="32" spans="1:11" ht="15.75" customHeight="1">
      <c r="A32" s="14" t="s">
        <v>49</v>
      </c>
      <c r="B32" s="28">
        <v>15</v>
      </c>
      <c r="C32" s="28">
        <v>850</v>
      </c>
      <c r="D32" s="28">
        <v>3</v>
      </c>
      <c r="E32" s="28">
        <v>2</v>
      </c>
      <c r="F32" s="28">
        <v>500</v>
      </c>
      <c r="G32" s="28">
        <v>2.1</v>
      </c>
      <c r="H32" s="28">
        <v>1.2</v>
      </c>
      <c r="I32" s="28">
        <v>3.1</v>
      </c>
      <c r="J32" s="157">
        <f>189900*0.9</f>
        <v>170910</v>
      </c>
      <c r="K32" s="6"/>
    </row>
    <row r="33" spans="1:11" ht="15.75" customHeight="1">
      <c r="A33" s="14" t="s">
        <v>50</v>
      </c>
      <c r="B33" s="28">
        <v>15</v>
      </c>
      <c r="C33" s="28">
        <v>850</v>
      </c>
      <c r="D33" s="28">
        <v>3</v>
      </c>
      <c r="E33" s="28">
        <v>2</v>
      </c>
      <c r="F33" s="28">
        <v>610</v>
      </c>
      <c r="G33" s="28">
        <v>2.1</v>
      </c>
      <c r="H33" s="28">
        <v>1.2</v>
      </c>
      <c r="I33" s="28">
        <v>3.1</v>
      </c>
      <c r="J33" s="157">
        <f>205000*0.9</f>
        <v>184500</v>
      </c>
      <c r="K33" s="6"/>
    </row>
    <row r="34" spans="1:11" ht="15.75">
      <c r="A34" s="14" t="s">
        <v>51</v>
      </c>
      <c r="B34" s="28">
        <v>15</v>
      </c>
      <c r="C34" s="28">
        <v>850</v>
      </c>
      <c r="D34" s="28">
        <v>3</v>
      </c>
      <c r="E34" s="28">
        <v>2</v>
      </c>
      <c r="F34" s="28">
        <v>460</v>
      </c>
      <c r="G34" s="28">
        <v>2.1</v>
      </c>
      <c r="H34" s="28">
        <v>1.2</v>
      </c>
      <c r="I34" s="28">
        <v>2.6</v>
      </c>
      <c r="J34" s="157">
        <f>190300*0.9</f>
        <v>171270</v>
      </c>
      <c r="K34" s="6"/>
    </row>
    <row r="35" spans="1:11" ht="15.75" customHeight="1">
      <c r="A35" s="14" t="s">
        <v>52</v>
      </c>
      <c r="B35" s="28">
        <v>15</v>
      </c>
      <c r="C35" s="28">
        <v>850</v>
      </c>
      <c r="D35" s="28">
        <v>3</v>
      </c>
      <c r="E35" s="28">
        <v>2</v>
      </c>
      <c r="F35" s="28">
        <v>620</v>
      </c>
      <c r="G35" s="28">
        <v>2.1</v>
      </c>
      <c r="H35" s="28">
        <v>1.2</v>
      </c>
      <c r="I35" s="28">
        <v>3.1</v>
      </c>
      <c r="J35" s="157">
        <f>205000*0.9</f>
        <v>184500</v>
      </c>
      <c r="K35" s="6"/>
    </row>
    <row r="36" spans="1:11" ht="17.25" customHeight="1">
      <c r="A36" s="14" t="s">
        <v>53</v>
      </c>
      <c r="B36" s="28">
        <v>15</v>
      </c>
      <c r="C36" s="28">
        <v>850</v>
      </c>
      <c r="D36" s="28">
        <v>3</v>
      </c>
      <c r="E36" s="28">
        <v>2</v>
      </c>
      <c r="F36" s="28">
        <v>510</v>
      </c>
      <c r="G36" s="28">
        <v>2.1</v>
      </c>
      <c r="H36" s="28">
        <v>1.2</v>
      </c>
      <c r="I36" s="28">
        <v>3.1</v>
      </c>
      <c r="J36" s="157">
        <f>216300*0.9</f>
        <v>194670</v>
      </c>
      <c r="K36" s="6"/>
    </row>
    <row r="37" spans="1:11" ht="15.75">
      <c r="A37" s="13" t="s">
        <v>54</v>
      </c>
      <c r="B37" s="27">
        <v>20</v>
      </c>
      <c r="C37" s="27">
        <v>1000</v>
      </c>
      <c r="D37" s="27">
        <v>4</v>
      </c>
      <c r="E37" s="27">
        <v>4.5</v>
      </c>
      <c r="F37" s="27">
        <v>530</v>
      </c>
      <c r="G37" s="27">
        <v>2.25</v>
      </c>
      <c r="H37" s="27">
        <v>1.5</v>
      </c>
      <c r="I37" s="27">
        <v>2.6</v>
      </c>
      <c r="J37" s="156">
        <f>223700*0.9</f>
        <v>201330</v>
      </c>
      <c r="K37" s="6"/>
    </row>
    <row r="38" spans="1:11" ht="18.75" customHeight="1">
      <c r="A38" s="13" t="s">
        <v>55</v>
      </c>
      <c r="B38" s="27">
        <v>20</v>
      </c>
      <c r="C38" s="27">
        <v>1000</v>
      </c>
      <c r="D38" s="27">
        <v>4</v>
      </c>
      <c r="E38" s="27">
        <v>4.5</v>
      </c>
      <c r="F38" s="27">
        <v>580</v>
      </c>
      <c r="G38" s="27">
        <v>2.25</v>
      </c>
      <c r="H38" s="27">
        <v>1.5</v>
      </c>
      <c r="I38" s="27">
        <v>3</v>
      </c>
      <c r="J38" s="156">
        <f>246300*0.9</f>
        <v>221670</v>
      </c>
      <c r="K38" s="6"/>
    </row>
    <row r="39" spans="1:11" ht="15.75">
      <c r="A39" s="13" t="s">
        <v>56</v>
      </c>
      <c r="B39" s="27">
        <v>20</v>
      </c>
      <c r="C39" s="27">
        <v>1000</v>
      </c>
      <c r="D39" s="27">
        <v>4</v>
      </c>
      <c r="E39" s="27">
        <v>4.5</v>
      </c>
      <c r="F39" s="27">
        <v>580</v>
      </c>
      <c r="G39" s="27">
        <v>2.25</v>
      </c>
      <c r="H39" s="27">
        <v>1.5</v>
      </c>
      <c r="I39" s="27">
        <v>3</v>
      </c>
      <c r="J39" s="156">
        <f>240700*0.9</f>
        <v>216630</v>
      </c>
      <c r="K39" s="6"/>
    </row>
    <row r="40" spans="1:11" ht="18" customHeight="1">
      <c r="A40" s="13" t="s">
        <v>57</v>
      </c>
      <c r="B40" s="27">
        <v>20</v>
      </c>
      <c r="C40" s="27">
        <v>1000</v>
      </c>
      <c r="D40" s="27">
        <v>4</v>
      </c>
      <c r="E40" s="27">
        <v>4.5</v>
      </c>
      <c r="F40" s="27">
        <v>590</v>
      </c>
      <c r="G40" s="27">
        <v>2.25</v>
      </c>
      <c r="H40" s="27">
        <v>1.5</v>
      </c>
      <c r="I40" s="27">
        <v>3</v>
      </c>
      <c r="J40" s="156">
        <f>261000*0.9</f>
        <v>234900</v>
      </c>
      <c r="K40" s="6"/>
    </row>
    <row r="41" spans="1:11" ht="15.75">
      <c r="A41" s="14" t="s">
        <v>58</v>
      </c>
      <c r="B41" s="28">
        <v>30</v>
      </c>
      <c r="C41" s="28">
        <v>1200</v>
      </c>
      <c r="D41" s="28">
        <v>6</v>
      </c>
      <c r="E41" s="28">
        <v>6</v>
      </c>
      <c r="F41" s="28">
        <v>600</v>
      </c>
      <c r="G41" s="28">
        <v>2.25</v>
      </c>
      <c r="H41" s="28">
        <v>2</v>
      </c>
      <c r="I41" s="28">
        <v>2.6</v>
      </c>
      <c r="J41" s="157">
        <f>277300*0.9</f>
        <v>249570</v>
      </c>
      <c r="K41" s="6"/>
    </row>
    <row r="42" spans="1:11" ht="18.75" customHeight="1">
      <c r="A42" s="14" t="s">
        <v>59</v>
      </c>
      <c r="B42" s="28">
        <v>30</v>
      </c>
      <c r="C42" s="28">
        <v>1200</v>
      </c>
      <c r="D42" s="28">
        <v>6</v>
      </c>
      <c r="E42" s="28">
        <v>6</v>
      </c>
      <c r="F42" s="28">
        <v>650</v>
      </c>
      <c r="G42" s="28">
        <v>2.25</v>
      </c>
      <c r="H42" s="28">
        <v>2</v>
      </c>
      <c r="I42" s="28">
        <v>3</v>
      </c>
      <c r="J42" s="157">
        <f>290300*0.9</f>
        <v>261270</v>
      </c>
      <c r="K42" s="6"/>
    </row>
    <row r="43" spans="1:11" ht="15.75">
      <c r="A43" s="14" t="s">
        <v>60</v>
      </c>
      <c r="B43" s="28">
        <v>30</v>
      </c>
      <c r="C43" s="28">
        <v>1200</v>
      </c>
      <c r="D43" s="28">
        <v>6</v>
      </c>
      <c r="E43" s="28">
        <v>6</v>
      </c>
      <c r="F43" s="28">
        <v>610</v>
      </c>
      <c r="G43" s="28">
        <v>2.25</v>
      </c>
      <c r="H43" s="28">
        <v>2</v>
      </c>
      <c r="I43" s="28">
        <v>3.1</v>
      </c>
      <c r="J43" s="157">
        <f>289000*0.9</f>
        <v>260100</v>
      </c>
      <c r="K43" s="6"/>
    </row>
    <row r="44" spans="1:11" ht="17.25" customHeight="1">
      <c r="A44" s="14" t="s">
        <v>61</v>
      </c>
      <c r="B44" s="28">
        <v>30</v>
      </c>
      <c r="C44" s="28">
        <v>1200</v>
      </c>
      <c r="D44" s="28">
        <v>6</v>
      </c>
      <c r="E44" s="28">
        <v>6</v>
      </c>
      <c r="F44" s="28">
        <v>660</v>
      </c>
      <c r="G44" s="28">
        <v>2.25</v>
      </c>
      <c r="H44" s="28">
        <v>2</v>
      </c>
      <c r="I44" s="28">
        <v>3.1</v>
      </c>
      <c r="J44" s="157">
        <f>307900*0.9</f>
        <v>277110</v>
      </c>
      <c r="K44" s="6"/>
    </row>
    <row r="45" spans="1:11" ht="15.75">
      <c r="A45" s="13" t="s">
        <v>62</v>
      </c>
      <c r="B45" s="27">
        <v>40</v>
      </c>
      <c r="C45" s="27">
        <v>1300</v>
      </c>
      <c r="D45" s="27">
        <v>7</v>
      </c>
      <c r="E45" s="27">
        <v>7</v>
      </c>
      <c r="F45" s="27">
        <v>670</v>
      </c>
      <c r="G45" s="27">
        <v>2.25</v>
      </c>
      <c r="H45" s="27">
        <v>2</v>
      </c>
      <c r="I45" s="27">
        <v>3</v>
      </c>
      <c r="J45" s="156">
        <f>358300*0.9</f>
        <v>322470</v>
      </c>
      <c r="K45" s="6"/>
    </row>
    <row r="46" spans="1:11" ht="15.75">
      <c r="A46" s="13" t="s">
        <v>63</v>
      </c>
      <c r="B46" s="27">
        <v>40</v>
      </c>
      <c r="C46" s="27">
        <v>1300</v>
      </c>
      <c r="D46" s="27">
        <v>7</v>
      </c>
      <c r="E46" s="27">
        <v>7</v>
      </c>
      <c r="F46" s="27">
        <v>670</v>
      </c>
      <c r="G46" s="27">
        <v>2.25</v>
      </c>
      <c r="H46" s="27">
        <v>2</v>
      </c>
      <c r="I46" s="27">
        <v>3.1</v>
      </c>
      <c r="J46" s="156">
        <f>377500*0.9</f>
        <v>339750</v>
      </c>
      <c r="K46" s="6"/>
    </row>
    <row r="47" spans="1:11" ht="15.75">
      <c r="A47" s="14" t="s">
        <v>64</v>
      </c>
      <c r="B47" s="28">
        <v>50</v>
      </c>
      <c r="C47" s="28">
        <v>1500</v>
      </c>
      <c r="D47" s="28">
        <v>9</v>
      </c>
      <c r="E47" s="28">
        <v>9</v>
      </c>
      <c r="F47" s="28">
        <v>850</v>
      </c>
      <c r="G47" s="28">
        <v>3.25</v>
      </c>
      <c r="H47" s="28">
        <v>2</v>
      </c>
      <c r="I47" s="28">
        <v>3</v>
      </c>
      <c r="J47" s="157">
        <f>402700*0.9</f>
        <v>362430</v>
      </c>
      <c r="K47" s="6"/>
    </row>
    <row r="48" spans="1:11" ht="15.75">
      <c r="A48" s="14" t="s">
        <v>65</v>
      </c>
      <c r="B48" s="28">
        <v>50</v>
      </c>
      <c r="C48" s="28">
        <v>1500</v>
      </c>
      <c r="D48" s="28">
        <v>9</v>
      </c>
      <c r="E48" s="28">
        <v>9</v>
      </c>
      <c r="F48" s="28">
        <v>860</v>
      </c>
      <c r="G48" s="28">
        <v>3.25</v>
      </c>
      <c r="H48" s="28">
        <v>2</v>
      </c>
      <c r="I48" s="28">
        <v>3.1</v>
      </c>
      <c r="J48" s="157">
        <f>422300*0.9</f>
        <v>380070</v>
      </c>
      <c r="K48" s="6"/>
    </row>
    <row r="49" spans="1:11" ht="15.75">
      <c r="A49" s="13" t="s">
        <v>66</v>
      </c>
      <c r="B49" s="27">
        <v>75</v>
      </c>
      <c r="C49" s="27">
        <v>2250</v>
      </c>
      <c r="D49" s="27">
        <v>12</v>
      </c>
      <c r="E49" s="27">
        <v>15</v>
      </c>
      <c r="F49" s="27">
        <v>1050</v>
      </c>
      <c r="G49" s="27">
        <v>4.25</v>
      </c>
      <c r="H49" s="27">
        <v>2</v>
      </c>
      <c r="I49" s="27">
        <v>3</v>
      </c>
      <c r="J49" s="156">
        <f>502900*0.9</f>
        <v>452610</v>
      </c>
      <c r="K49" s="6"/>
    </row>
    <row r="50" spans="1:11" ht="15.75">
      <c r="A50" s="13" t="s">
        <v>67</v>
      </c>
      <c r="B50" s="27">
        <v>75</v>
      </c>
      <c r="C50" s="27">
        <v>2250</v>
      </c>
      <c r="D50" s="27">
        <v>12</v>
      </c>
      <c r="E50" s="27">
        <v>15</v>
      </c>
      <c r="F50" s="27">
        <v>1060</v>
      </c>
      <c r="G50" s="27">
        <v>4.25</v>
      </c>
      <c r="H50" s="27">
        <v>2</v>
      </c>
      <c r="I50" s="27">
        <v>3.1</v>
      </c>
      <c r="J50" s="156">
        <f>523900*0.9</f>
        <v>471510</v>
      </c>
      <c r="K50" s="6"/>
    </row>
    <row r="51" spans="1:11" ht="15.75">
      <c r="A51" s="14" t="s">
        <v>68</v>
      </c>
      <c r="B51" s="28">
        <v>100</v>
      </c>
      <c r="C51" s="28">
        <v>3000</v>
      </c>
      <c r="D51" s="28">
        <v>16</v>
      </c>
      <c r="E51" s="28">
        <v>18</v>
      </c>
      <c r="F51" s="28">
        <v>1200</v>
      </c>
      <c r="G51" s="28">
        <v>3.25</v>
      </c>
      <c r="H51" s="28">
        <v>4</v>
      </c>
      <c r="I51" s="28">
        <v>3</v>
      </c>
      <c r="J51" s="157">
        <f>695500*0.9</f>
        <v>625950</v>
      </c>
      <c r="K51" s="6"/>
    </row>
    <row r="52" spans="1:11" ht="17.25" customHeight="1">
      <c r="A52" s="14" t="s">
        <v>69</v>
      </c>
      <c r="B52" s="28">
        <v>100</v>
      </c>
      <c r="C52" s="28">
        <v>3000</v>
      </c>
      <c r="D52" s="28">
        <v>16</v>
      </c>
      <c r="E52" s="28">
        <v>18</v>
      </c>
      <c r="F52" s="28">
        <v>1210</v>
      </c>
      <c r="G52" s="28">
        <v>3.25</v>
      </c>
      <c r="H52" s="28">
        <v>4</v>
      </c>
      <c r="I52" s="28">
        <v>3.1</v>
      </c>
      <c r="J52" s="157">
        <f>730700*0.9</f>
        <v>657630</v>
      </c>
      <c r="K52" s="6"/>
    </row>
    <row r="53" spans="1:11" ht="15.75">
      <c r="A53" s="13" t="s">
        <v>70</v>
      </c>
      <c r="B53" s="27">
        <v>150</v>
      </c>
      <c r="C53" s="27">
        <v>4500</v>
      </c>
      <c r="D53" s="27">
        <v>24</v>
      </c>
      <c r="E53" s="27">
        <v>30</v>
      </c>
      <c r="F53" s="27">
        <v>2100</v>
      </c>
      <c r="G53" s="27">
        <v>4.25</v>
      </c>
      <c r="H53" s="27">
        <v>4</v>
      </c>
      <c r="I53" s="27">
        <v>3</v>
      </c>
      <c r="J53" s="156">
        <f>1005700*0.9</f>
        <v>905130</v>
      </c>
      <c r="K53" s="6"/>
    </row>
    <row r="54" spans="1:11" ht="17.25" customHeight="1">
      <c r="A54" s="13" t="s">
        <v>71</v>
      </c>
      <c r="B54" s="27">
        <v>150</v>
      </c>
      <c r="C54" s="27">
        <v>4500</v>
      </c>
      <c r="D54" s="27">
        <v>24</v>
      </c>
      <c r="E54" s="27">
        <v>30</v>
      </c>
      <c r="F54" s="27">
        <v>2110</v>
      </c>
      <c r="G54" s="27">
        <v>4.25</v>
      </c>
      <c r="H54" s="27">
        <v>4</v>
      </c>
      <c r="I54" s="27">
        <v>3.1</v>
      </c>
      <c r="J54" s="156">
        <f>1047700*0.9</f>
        <v>942930</v>
      </c>
      <c r="K54" s="6"/>
    </row>
    <row r="55" spans="1:11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ht="15">
      <c r="A56" t="s">
        <v>7</v>
      </c>
    </row>
    <row r="57" ht="15">
      <c r="A57" t="s">
        <v>6</v>
      </c>
    </row>
    <row r="58" ht="15">
      <c r="A58" t="s">
        <v>8</v>
      </c>
    </row>
    <row r="60" spans="1:2" ht="17.25">
      <c r="A60" s="107" t="s">
        <v>194</v>
      </c>
      <c r="B60" s="108"/>
    </row>
    <row r="62" ht="15.75">
      <c r="A62" s="57" t="s">
        <v>195</v>
      </c>
    </row>
    <row r="63" ht="15.75">
      <c r="A63" s="57" t="s">
        <v>196</v>
      </c>
    </row>
    <row r="64" ht="15.75">
      <c r="A64" s="57" t="s">
        <v>197</v>
      </c>
    </row>
    <row r="67" spans="1:8" ht="15.75">
      <c r="A67" s="8" t="s">
        <v>304</v>
      </c>
      <c r="B67" s="8"/>
      <c r="C67" s="9"/>
      <c r="D67" s="10"/>
      <c r="G67" s="5" t="s">
        <v>0</v>
      </c>
      <c r="H67" s="1"/>
    </row>
    <row r="68" spans="1:8" ht="15.75">
      <c r="A68" s="8" t="s">
        <v>308</v>
      </c>
      <c r="B68" s="8"/>
      <c r="C68" s="8"/>
      <c r="D68" s="10"/>
      <c r="G68" s="5" t="s">
        <v>1</v>
      </c>
      <c r="H68" s="1"/>
    </row>
  </sheetData>
  <sheetProtection/>
  <mergeCells count="15">
    <mergeCell ref="I15:I16"/>
    <mergeCell ref="A12:J12"/>
    <mergeCell ref="A60:B60"/>
    <mergeCell ref="J14:J16"/>
    <mergeCell ref="A14:A16"/>
    <mergeCell ref="A2:D6"/>
    <mergeCell ref="G14:I14"/>
    <mergeCell ref="B14:B16"/>
    <mergeCell ref="C14:C16"/>
    <mergeCell ref="D14:D16"/>
    <mergeCell ref="E14:E16"/>
    <mergeCell ref="F14:F16"/>
    <mergeCell ref="A8:J8"/>
    <mergeCell ref="G15:G16"/>
    <mergeCell ref="H15:H16"/>
  </mergeCells>
  <hyperlinks>
    <hyperlink ref="G67" r:id="rId1" display="http://www.plumb.ru/"/>
    <hyperlink ref="G68" r:id="rId2" display="info@plumb.ru"/>
    <hyperlink ref="F5" r:id="rId3" display="info@plumb.ru"/>
    <hyperlink ref="F4" r:id="rId4" display="http://www.plumb.ru/"/>
  </hyperlinks>
  <printOptions/>
  <pageMargins left="0.7" right="0.7" top="0.75" bottom="0.75" header="0.3" footer="0.3"/>
  <pageSetup horizontalDpi="200" verticalDpi="2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5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3.57421875" style="0" customWidth="1"/>
    <col min="2" max="2" width="17.57421875" style="0" customWidth="1"/>
    <col min="3" max="3" width="14.8515625" style="0" customWidth="1"/>
    <col min="4" max="4" width="15.140625" style="0" customWidth="1"/>
    <col min="5" max="5" width="15.00390625" style="0" customWidth="1"/>
    <col min="6" max="6" width="10.28125" style="0" customWidth="1"/>
    <col min="7" max="7" width="9.7109375" style="0" customWidth="1"/>
    <col min="8" max="8" width="10.00390625" style="0" customWidth="1"/>
    <col min="9" max="9" width="10.7109375" style="0" customWidth="1"/>
    <col min="10" max="10" width="13.140625" style="0" customWidth="1"/>
    <col min="11" max="11" width="12.28125" style="0" customWidth="1"/>
  </cols>
  <sheetData>
    <row r="1" spans="1:10" ht="15">
      <c r="A1" s="71"/>
      <c r="B1" s="71"/>
      <c r="C1" s="71"/>
      <c r="D1" s="71"/>
      <c r="E1" s="71"/>
      <c r="F1" s="71"/>
      <c r="G1" s="71"/>
      <c r="H1" s="71"/>
      <c r="I1" s="71"/>
      <c r="J1" s="71"/>
    </row>
    <row r="2" spans="1:10" ht="15">
      <c r="A2" s="92"/>
      <c r="B2" s="92"/>
      <c r="C2" s="92"/>
      <c r="D2" s="92"/>
      <c r="E2" s="72" t="s">
        <v>304</v>
      </c>
      <c r="F2" s="72"/>
      <c r="G2" s="73"/>
      <c r="H2" s="73"/>
      <c r="I2" s="71"/>
      <c r="J2" s="71"/>
    </row>
    <row r="3" spans="1:10" ht="15">
      <c r="A3" s="92"/>
      <c r="B3" s="92"/>
      <c r="C3" s="92"/>
      <c r="D3" s="92"/>
      <c r="E3" s="74" t="s">
        <v>4</v>
      </c>
      <c r="F3" s="74"/>
      <c r="G3" s="73"/>
      <c r="H3" s="73"/>
      <c r="I3" s="71"/>
      <c r="J3" s="71"/>
    </row>
    <row r="4" spans="1:10" ht="15">
      <c r="A4" s="92"/>
      <c r="B4" s="92"/>
      <c r="C4" s="92"/>
      <c r="D4" s="92"/>
      <c r="E4" s="75" t="s">
        <v>0</v>
      </c>
      <c r="F4" s="73"/>
      <c r="G4" s="73"/>
      <c r="H4" s="73"/>
      <c r="I4" s="71"/>
      <c r="J4" s="71"/>
    </row>
    <row r="5" spans="1:10" ht="15">
      <c r="A5" s="92"/>
      <c r="B5" s="92"/>
      <c r="C5" s="92"/>
      <c r="D5" s="92"/>
      <c r="E5" s="75" t="s">
        <v>1</v>
      </c>
      <c r="F5" s="73"/>
      <c r="G5" s="73"/>
      <c r="H5" s="73"/>
      <c r="I5" s="71"/>
      <c r="J5" s="71"/>
    </row>
    <row r="6" spans="1:10" ht="15">
      <c r="A6" s="92"/>
      <c r="B6" s="92"/>
      <c r="C6" s="92"/>
      <c r="D6" s="92"/>
      <c r="E6" s="71"/>
      <c r="F6" s="71"/>
      <c r="G6" s="71"/>
      <c r="H6" s="71"/>
      <c r="I6" s="71"/>
      <c r="J6" s="71"/>
    </row>
    <row r="7" spans="1:10" ht="15">
      <c r="A7" s="71"/>
      <c r="B7" s="71"/>
      <c r="C7" s="71"/>
      <c r="D7" s="71"/>
      <c r="E7" s="76" t="s">
        <v>2</v>
      </c>
      <c r="F7" s="71"/>
      <c r="G7" s="71"/>
      <c r="H7" s="71"/>
      <c r="I7" s="71"/>
      <c r="J7" s="71"/>
    </row>
    <row r="8" spans="1:10" ht="15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ht="18.75">
      <c r="A9" s="106" t="s">
        <v>293</v>
      </c>
      <c r="B9" s="121"/>
      <c r="C9" s="121"/>
      <c r="D9" s="121"/>
      <c r="E9" s="121"/>
      <c r="F9" s="121"/>
      <c r="G9" s="121"/>
      <c r="H9" s="121"/>
      <c r="I9" s="121"/>
      <c r="J9" s="121"/>
    </row>
    <row r="10" ht="21.75" thickBot="1">
      <c r="A10" s="89" t="s">
        <v>306</v>
      </c>
    </row>
    <row r="11" spans="1:10" ht="15.75" thickBot="1">
      <c r="A11" s="122" t="s">
        <v>5</v>
      </c>
      <c r="B11" s="116" t="s">
        <v>72</v>
      </c>
      <c r="C11" s="116" t="s">
        <v>9</v>
      </c>
      <c r="D11" s="116" t="s">
        <v>73</v>
      </c>
      <c r="E11" s="116" t="s">
        <v>156</v>
      </c>
      <c r="F11" s="116" t="s">
        <v>77</v>
      </c>
      <c r="G11" s="118" t="s">
        <v>74</v>
      </c>
      <c r="H11" s="119"/>
      <c r="I11" s="120"/>
      <c r="J11" s="116" t="s">
        <v>80</v>
      </c>
    </row>
    <row r="12" spans="1:10" ht="15">
      <c r="A12" s="123"/>
      <c r="B12" s="97"/>
      <c r="C12" s="97"/>
      <c r="D12" s="97"/>
      <c r="E12" s="97"/>
      <c r="F12" s="97"/>
      <c r="G12" s="100" t="s">
        <v>78</v>
      </c>
      <c r="H12" s="102" t="s">
        <v>75</v>
      </c>
      <c r="I12" s="104" t="s">
        <v>79</v>
      </c>
      <c r="J12" s="97"/>
    </row>
    <row r="13" spans="1:10" ht="15.75" thickBot="1">
      <c r="A13" s="124"/>
      <c r="B13" s="117"/>
      <c r="C13" s="117"/>
      <c r="D13" s="117"/>
      <c r="E13" s="117"/>
      <c r="F13" s="117"/>
      <c r="G13" s="125"/>
      <c r="H13" s="126"/>
      <c r="I13" s="127"/>
      <c r="J13" s="117"/>
    </row>
    <row r="14" spans="1:10" ht="15.75">
      <c r="A14" s="25" t="s">
        <v>10</v>
      </c>
      <c r="B14" s="38">
        <v>15</v>
      </c>
      <c r="C14" s="38">
        <v>1025</v>
      </c>
      <c r="D14" s="38">
        <v>3</v>
      </c>
      <c r="E14" s="38">
        <v>3</v>
      </c>
      <c r="F14" s="38">
        <v>390</v>
      </c>
      <c r="G14" s="38">
        <v>2.1</v>
      </c>
      <c r="H14" s="38">
        <v>1.2</v>
      </c>
      <c r="I14" s="38">
        <v>2.5</v>
      </c>
      <c r="J14" s="90">
        <v>179500</v>
      </c>
    </row>
    <row r="15" spans="1:10" ht="15.75">
      <c r="A15" s="11" t="s">
        <v>11</v>
      </c>
      <c r="B15" s="39">
        <v>15</v>
      </c>
      <c r="C15" s="39">
        <v>1025</v>
      </c>
      <c r="D15" s="39">
        <v>3</v>
      </c>
      <c r="E15" s="39">
        <v>3</v>
      </c>
      <c r="F15" s="39">
        <v>455</v>
      </c>
      <c r="G15" s="39">
        <v>2.1</v>
      </c>
      <c r="H15" s="39">
        <v>1.2</v>
      </c>
      <c r="I15" s="39">
        <v>3.1</v>
      </c>
      <c r="J15" s="90">
        <v>194500</v>
      </c>
    </row>
    <row r="16" spans="1:10" ht="15.75">
      <c r="A16" s="12" t="s">
        <v>12</v>
      </c>
      <c r="B16" s="40">
        <v>15</v>
      </c>
      <c r="C16" s="40">
        <v>1025</v>
      </c>
      <c r="D16" s="40">
        <v>3</v>
      </c>
      <c r="E16" s="40">
        <v>3.2</v>
      </c>
      <c r="F16" s="40">
        <v>400</v>
      </c>
      <c r="G16" s="40">
        <v>2</v>
      </c>
      <c r="H16" s="40">
        <v>1.2</v>
      </c>
      <c r="I16" s="40">
        <v>2.6</v>
      </c>
      <c r="J16" s="91">
        <v>199900</v>
      </c>
    </row>
    <row r="17" spans="1:10" ht="15.75">
      <c r="A17" s="12" t="s">
        <v>13</v>
      </c>
      <c r="B17" s="40">
        <v>15</v>
      </c>
      <c r="C17" s="40">
        <v>1025</v>
      </c>
      <c r="D17" s="40">
        <v>3</v>
      </c>
      <c r="E17" s="40">
        <v>3.2</v>
      </c>
      <c r="F17" s="40">
        <v>465</v>
      </c>
      <c r="G17" s="40">
        <v>2</v>
      </c>
      <c r="H17" s="40">
        <v>1.2</v>
      </c>
      <c r="I17" s="40">
        <v>3.1</v>
      </c>
      <c r="J17" s="91">
        <v>209900</v>
      </c>
    </row>
    <row r="18" spans="1:10" ht="15.75">
      <c r="A18" s="15" t="s">
        <v>14</v>
      </c>
      <c r="B18" s="41">
        <v>20</v>
      </c>
      <c r="C18" s="41">
        <v>1200</v>
      </c>
      <c r="D18" s="41">
        <v>4</v>
      </c>
      <c r="E18" s="41">
        <v>5.8</v>
      </c>
      <c r="F18" s="41">
        <v>600</v>
      </c>
      <c r="G18" s="41">
        <v>2.15</v>
      </c>
      <c r="H18" s="41">
        <v>1.7</v>
      </c>
      <c r="I18" s="41">
        <v>2.6</v>
      </c>
      <c r="J18" s="91">
        <v>219300</v>
      </c>
    </row>
    <row r="19" spans="1:10" ht="15.75">
      <c r="A19" s="15" t="s">
        <v>15</v>
      </c>
      <c r="B19" s="41">
        <v>20</v>
      </c>
      <c r="C19" s="41">
        <v>1200</v>
      </c>
      <c r="D19" s="41">
        <v>4</v>
      </c>
      <c r="E19" s="41">
        <v>5.8</v>
      </c>
      <c r="F19" s="41">
        <v>650</v>
      </c>
      <c r="G19" s="41">
        <v>2.16</v>
      </c>
      <c r="H19" s="41">
        <v>1.7</v>
      </c>
      <c r="I19" s="41">
        <v>2.6</v>
      </c>
      <c r="J19" s="91">
        <v>239500</v>
      </c>
    </row>
    <row r="20" spans="1:10" ht="15.75">
      <c r="A20" s="15" t="s">
        <v>16</v>
      </c>
      <c r="B20" s="41">
        <v>20</v>
      </c>
      <c r="C20" s="41">
        <v>1200</v>
      </c>
      <c r="D20" s="41">
        <v>4</v>
      </c>
      <c r="E20" s="41">
        <v>6.3</v>
      </c>
      <c r="F20" s="41">
        <v>610</v>
      </c>
      <c r="G20" s="41">
        <v>2.05</v>
      </c>
      <c r="H20" s="41">
        <v>1.7</v>
      </c>
      <c r="I20" s="41">
        <v>3</v>
      </c>
      <c r="J20" s="91">
        <v>233600</v>
      </c>
    </row>
    <row r="21" spans="1:10" ht="15.75">
      <c r="A21" s="15" t="s">
        <v>17</v>
      </c>
      <c r="B21" s="41">
        <v>20</v>
      </c>
      <c r="C21" s="41">
        <v>1200</v>
      </c>
      <c r="D21" s="41">
        <v>4</v>
      </c>
      <c r="E21" s="41">
        <v>6.3</v>
      </c>
      <c r="F21" s="41">
        <v>660</v>
      </c>
      <c r="G21" s="41">
        <v>2.16</v>
      </c>
      <c r="H21" s="41">
        <v>1.7</v>
      </c>
      <c r="I21" s="41">
        <v>3</v>
      </c>
      <c r="J21" s="91">
        <v>254900</v>
      </c>
    </row>
    <row r="22" spans="1:10" ht="15.75">
      <c r="A22" s="12" t="s">
        <v>18</v>
      </c>
      <c r="B22" s="40">
        <v>30</v>
      </c>
      <c r="C22" s="40">
        <v>1300</v>
      </c>
      <c r="D22" s="40">
        <v>6</v>
      </c>
      <c r="E22" s="40">
        <v>6.5</v>
      </c>
      <c r="F22" s="40">
        <v>760</v>
      </c>
      <c r="G22" s="40">
        <v>2.25</v>
      </c>
      <c r="H22" s="40">
        <v>2.2</v>
      </c>
      <c r="I22" s="40">
        <v>2.6</v>
      </c>
      <c r="J22" s="91">
        <v>276500</v>
      </c>
    </row>
    <row r="23" spans="1:10" ht="15.75">
      <c r="A23" s="12" t="s">
        <v>19</v>
      </c>
      <c r="B23" s="40">
        <v>30</v>
      </c>
      <c r="C23" s="40">
        <v>1300</v>
      </c>
      <c r="D23" s="40">
        <v>6</v>
      </c>
      <c r="E23" s="40">
        <v>6.5</v>
      </c>
      <c r="F23" s="40">
        <v>810</v>
      </c>
      <c r="G23" s="40">
        <v>2.25</v>
      </c>
      <c r="H23" s="40">
        <v>2.5</v>
      </c>
      <c r="I23" s="40">
        <v>3</v>
      </c>
      <c r="J23" s="91">
        <v>289900</v>
      </c>
    </row>
    <row r="24" spans="1:10" ht="15.75">
      <c r="A24" s="12" t="s">
        <v>20</v>
      </c>
      <c r="B24" s="40">
        <v>30</v>
      </c>
      <c r="C24" s="40">
        <v>1300</v>
      </c>
      <c r="D24" s="40">
        <v>6</v>
      </c>
      <c r="E24" s="40">
        <v>7</v>
      </c>
      <c r="F24" s="40">
        <v>770</v>
      </c>
      <c r="G24" s="40">
        <v>2.16</v>
      </c>
      <c r="H24" s="40">
        <v>2.2</v>
      </c>
      <c r="I24" s="40">
        <v>3</v>
      </c>
      <c r="J24" s="91">
        <v>287500</v>
      </c>
    </row>
    <row r="25" spans="1:10" ht="15.75">
      <c r="A25" s="12" t="s">
        <v>21</v>
      </c>
      <c r="B25" s="40">
        <v>30</v>
      </c>
      <c r="C25" s="40">
        <v>1300</v>
      </c>
      <c r="D25" s="40">
        <v>6</v>
      </c>
      <c r="E25" s="40">
        <v>7</v>
      </c>
      <c r="F25" s="40">
        <v>820</v>
      </c>
      <c r="G25" s="40">
        <v>2.16</v>
      </c>
      <c r="H25" s="40">
        <v>2.2</v>
      </c>
      <c r="I25" s="40">
        <v>3</v>
      </c>
      <c r="J25" s="91">
        <v>305500</v>
      </c>
    </row>
    <row r="26" spans="1:10" ht="15.75">
      <c r="A26" s="15" t="s">
        <v>22</v>
      </c>
      <c r="B26" s="41">
        <v>40</v>
      </c>
      <c r="C26" s="41">
        <v>1500</v>
      </c>
      <c r="D26" s="41">
        <v>7</v>
      </c>
      <c r="E26" s="41">
        <v>7</v>
      </c>
      <c r="F26" s="41">
        <v>770</v>
      </c>
      <c r="G26" s="41">
        <v>2.25</v>
      </c>
      <c r="H26" s="41">
        <v>2.2</v>
      </c>
      <c r="I26" s="41">
        <v>3</v>
      </c>
      <c r="J26" s="91">
        <v>329500</v>
      </c>
    </row>
    <row r="27" spans="1:10" ht="15.75">
      <c r="A27" s="15" t="s">
        <v>23</v>
      </c>
      <c r="B27" s="41">
        <v>40</v>
      </c>
      <c r="C27" s="41">
        <v>1500</v>
      </c>
      <c r="D27" s="41">
        <v>7</v>
      </c>
      <c r="E27" s="41">
        <v>7.6</v>
      </c>
      <c r="F27" s="41">
        <v>780</v>
      </c>
      <c r="G27" s="41">
        <v>2.16</v>
      </c>
      <c r="H27" s="41">
        <v>2.2</v>
      </c>
      <c r="I27" s="41">
        <v>3</v>
      </c>
      <c r="J27" s="91">
        <v>345900</v>
      </c>
    </row>
    <row r="28" spans="1:10" ht="15.75">
      <c r="A28" s="12" t="s">
        <v>24</v>
      </c>
      <c r="B28" s="40">
        <v>50</v>
      </c>
      <c r="C28" s="40">
        <v>2250</v>
      </c>
      <c r="D28" s="40">
        <v>9</v>
      </c>
      <c r="E28" s="40">
        <v>10.1</v>
      </c>
      <c r="F28" s="40">
        <v>960</v>
      </c>
      <c r="G28" s="40">
        <v>3.25</v>
      </c>
      <c r="H28" s="40">
        <v>2.2</v>
      </c>
      <c r="I28" s="40">
        <v>3</v>
      </c>
      <c r="J28" s="91">
        <v>409000</v>
      </c>
    </row>
    <row r="29" spans="1:10" ht="15.75">
      <c r="A29" s="12" t="s">
        <v>25</v>
      </c>
      <c r="B29" s="40">
        <v>50</v>
      </c>
      <c r="C29" s="40">
        <v>2250</v>
      </c>
      <c r="D29" s="40">
        <v>9</v>
      </c>
      <c r="E29" s="40">
        <v>10.9</v>
      </c>
      <c r="F29" s="40">
        <v>970</v>
      </c>
      <c r="G29" s="40">
        <v>3.16</v>
      </c>
      <c r="H29" s="40">
        <v>2.2</v>
      </c>
      <c r="I29" s="40">
        <v>3</v>
      </c>
      <c r="J29" s="91">
        <v>436600</v>
      </c>
    </row>
    <row r="30" spans="1:10" ht="15.75">
      <c r="A30" s="15" t="s">
        <v>26</v>
      </c>
      <c r="B30" s="41">
        <v>75</v>
      </c>
      <c r="C30" s="41">
        <v>3000</v>
      </c>
      <c r="D30" s="41">
        <v>12</v>
      </c>
      <c r="E30" s="41">
        <v>12.8</v>
      </c>
      <c r="F30" s="41">
        <v>1160</v>
      </c>
      <c r="G30" s="41">
        <v>4.25</v>
      </c>
      <c r="H30" s="41">
        <v>2.2</v>
      </c>
      <c r="I30" s="41">
        <v>3</v>
      </c>
      <c r="J30" s="91">
        <v>525000</v>
      </c>
    </row>
    <row r="31" spans="1:10" ht="15.75">
      <c r="A31" s="15" t="s">
        <v>27</v>
      </c>
      <c r="B31" s="41">
        <v>75</v>
      </c>
      <c r="C31" s="41">
        <v>3000</v>
      </c>
      <c r="D31" s="41">
        <v>12</v>
      </c>
      <c r="E31" s="41">
        <v>13.8</v>
      </c>
      <c r="F31" s="41">
        <v>1175</v>
      </c>
      <c r="G31" s="41">
        <v>4.16</v>
      </c>
      <c r="H31" s="41">
        <v>2.2</v>
      </c>
      <c r="I31" s="41">
        <v>3</v>
      </c>
      <c r="J31" s="91">
        <v>548760</v>
      </c>
    </row>
    <row r="32" spans="1:10" ht="15.75">
      <c r="A32" s="12" t="s">
        <v>28</v>
      </c>
      <c r="B32" s="40">
        <v>100</v>
      </c>
      <c r="C32" s="40">
        <v>4500</v>
      </c>
      <c r="D32" s="40">
        <v>16</v>
      </c>
      <c r="E32" s="40">
        <v>16.4</v>
      </c>
      <c r="F32" s="40">
        <v>1670</v>
      </c>
      <c r="G32" s="40">
        <v>5.25</v>
      </c>
      <c r="H32" s="40">
        <v>2.2</v>
      </c>
      <c r="I32" s="40">
        <v>3</v>
      </c>
      <c r="J32" s="91">
        <v>745000</v>
      </c>
    </row>
    <row r="33" spans="1:10" ht="15.75">
      <c r="A33" s="12" t="s">
        <v>29</v>
      </c>
      <c r="B33" s="40">
        <v>100</v>
      </c>
      <c r="C33" s="40">
        <v>4500</v>
      </c>
      <c r="D33" s="40">
        <v>16</v>
      </c>
      <c r="E33" s="40">
        <v>17.6</v>
      </c>
      <c r="F33" s="40">
        <v>1685</v>
      </c>
      <c r="G33" s="40">
        <v>5.16</v>
      </c>
      <c r="H33" s="40">
        <v>2.2</v>
      </c>
      <c r="I33" s="40">
        <v>3</v>
      </c>
      <c r="J33" s="91">
        <v>774000</v>
      </c>
    </row>
    <row r="34" spans="1:10" ht="15.75">
      <c r="A34" s="15" t="s">
        <v>30</v>
      </c>
      <c r="B34" s="41">
        <v>150</v>
      </c>
      <c r="C34" s="41">
        <v>6000</v>
      </c>
      <c r="D34" s="41">
        <v>24</v>
      </c>
      <c r="E34" s="41">
        <v>25.6</v>
      </c>
      <c r="F34" s="41">
        <v>2320</v>
      </c>
      <c r="G34" s="41">
        <v>4.25</v>
      </c>
      <c r="H34" s="41">
        <v>4.4</v>
      </c>
      <c r="I34" s="41">
        <v>3</v>
      </c>
      <c r="J34" s="91">
        <v>1050000</v>
      </c>
    </row>
    <row r="35" spans="1:10" ht="15.75">
      <c r="A35" s="15" t="s">
        <v>31</v>
      </c>
      <c r="B35" s="41">
        <v>150</v>
      </c>
      <c r="C35" s="41">
        <v>6000</v>
      </c>
      <c r="D35" s="41">
        <v>24</v>
      </c>
      <c r="E35" s="41">
        <v>27.6</v>
      </c>
      <c r="F35" s="41">
        <v>2350</v>
      </c>
      <c r="G35" s="41">
        <v>4.16</v>
      </c>
      <c r="H35" s="41">
        <v>4.4</v>
      </c>
      <c r="I35" s="41">
        <v>3</v>
      </c>
      <c r="J35" s="91">
        <v>1098000</v>
      </c>
    </row>
    <row r="36" spans="1:10" ht="15.75">
      <c r="A36" s="12" t="s">
        <v>32</v>
      </c>
      <c r="B36" s="40">
        <v>200</v>
      </c>
      <c r="C36" s="40">
        <v>9000</v>
      </c>
      <c r="D36" s="40">
        <v>32</v>
      </c>
      <c r="E36" s="40">
        <v>32.8</v>
      </c>
      <c r="F36" s="40">
        <v>3340</v>
      </c>
      <c r="G36" s="40">
        <v>5.25</v>
      </c>
      <c r="H36" s="40">
        <v>4.4</v>
      </c>
      <c r="I36" s="40">
        <v>3</v>
      </c>
      <c r="J36" s="91">
        <v>1490000</v>
      </c>
    </row>
    <row r="37" spans="1:10" ht="15.75">
      <c r="A37" s="12" t="s">
        <v>33</v>
      </c>
      <c r="B37" s="40">
        <v>200</v>
      </c>
      <c r="C37" s="40">
        <v>9000</v>
      </c>
      <c r="D37" s="40">
        <v>32</v>
      </c>
      <c r="E37" s="40">
        <v>35.2</v>
      </c>
      <c r="F37" s="40">
        <v>3370</v>
      </c>
      <c r="G37" s="40">
        <v>5.16</v>
      </c>
      <c r="H37" s="40">
        <v>4.4</v>
      </c>
      <c r="I37" s="40">
        <v>3</v>
      </c>
      <c r="J37" s="91">
        <v>1548000</v>
      </c>
    </row>
    <row r="38" spans="1:10" ht="15.75">
      <c r="A38" s="16"/>
      <c r="B38" s="17"/>
      <c r="C38" s="17"/>
      <c r="D38" s="17"/>
      <c r="E38" s="17"/>
      <c r="F38" s="17"/>
      <c r="G38" s="17"/>
      <c r="H38" s="17"/>
      <c r="I38" s="17"/>
      <c r="J38" s="18"/>
    </row>
    <row r="39" spans="1:9" ht="15" customHeight="1">
      <c r="A39" s="115" t="s">
        <v>83</v>
      </c>
      <c r="B39" s="115"/>
      <c r="C39" s="115"/>
      <c r="D39" s="115"/>
      <c r="E39" s="115"/>
      <c r="F39" s="115"/>
      <c r="G39" s="115"/>
      <c r="H39" s="115"/>
      <c r="I39" s="115"/>
    </row>
    <row r="40" ht="15">
      <c r="A40" t="s">
        <v>82</v>
      </c>
    </row>
    <row r="41" ht="15">
      <c r="A41" t="s">
        <v>290</v>
      </c>
    </row>
    <row r="43" spans="1:2" ht="17.25">
      <c r="A43" s="107" t="s">
        <v>194</v>
      </c>
      <c r="B43" s="108"/>
    </row>
    <row r="45" ht="15.75">
      <c r="A45" s="57" t="s">
        <v>195</v>
      </c>
    </row>
    <row r="46" ht="15.75">
      <c r="A46" s="57" t="s">
        <v>196</v>
      </c>
    </row>
    <row r="47" ht="15.75">
      <c r="A47" s="57" t="s">
        <v>197</v>
      </c>
    </row>
    <row r="49" spans="1:8" ht="15.75">
      <c r="A49" s="8" t="s">
        <v>304</v>
      </c>
      <c r="B49" s="8"/>
      <c r="C49" s="9"/>
      <c r="D49" s="10"/>
      <c r="G49" s="5" t="s">
        <v>0</v>
      </c>
      <c r="H49" s="1"/>
    </row>
    <row r="50" spans="1:8" ht="15.75">
      <c r="A50" s="8" t="s">
        <v>3</v>
      </c>
      <c r="B50" s="8"/>
      <c r="C50" s="8"/>
      <c r="D50" s="10"/>
      <c r="G50" s="5" t="s">
        <v>1</v>
      </c>
      <c r="H50" s="1"/>
    </row>
  </sheetData>
  <sheetProtection/>
  <mergeCells count="15">
    <mergeCell ref="J11:J13"/>
    <mergeCell ref="G12:G13"/>
    <mergeCell ref="H12:H13"/>
    <mergeCell ref="I12:I13"/>
    <mergeCell ref="A43:B43"/>
    <mergeCell ref="A2:D6"/>
    <mergeCell ref="A39:I39"/>
    <mergeCell ref="B11:B13"/>
    <mergeCell ref="C11:C13"/>
    <mergeCell ref="D11:D13"/>
    <mergeCell ref="E11:E13"/>
    <mergeCell ref="F11:F13"/>
    <mergeCell ref="G11:I11"/>
    <mergeCell ref="A9:J9"/>
    <mergeCell ref="A11:A13"/>
  </mergeCells>
  <hyperlinks>
    <hyperlink ref="G49" r:id="rId1" display="http://www.plumb.ru/"/>
    <hyperlink ref="G50" r:id="rId2" display="info@plumb.ru"/>
  </hyperlinks>
  <printOptions/>
  <pageMargins left="0.7" right="0.7" top="0.75" bottom="0.75" header="0.3" footer="0.3"/>
  <pageSetup horizontalDpi="200" verticalDpi="2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62"/>
  <sheetViews>
    <sheetView zoomScalePageLayoutView="0" workbookViewId="0" topLeftCell="A38">
      <selection activeCell="A61" sqref="A61"/>
    </sheetView>
  </sheetViews>
  <sheetFormatPr defaultColWidth="9.140625" defaultRowHeight="15"/>
  <cols>
    <col min="1" max="1" width="13.28125" style="0" customWidth="1"/>
    <col min="2" max="2" width="15.421875" style="0" customWidth="1"/>
    <col min="3" max="3" width="15.140625" style="0" customWidth="1"/>
    <col min="4" max="4" width="10.57421875" style="0" customWidth="1"/>
    <col min="5" max="5" width="9.57421875" style="0" customWidth="1"/>
    <col min="6" max="6" width="8.421875" style="0" customWidth="1"/>
    <col min="8" max="8" width="12.00390625" style="0" customWidth="1"/>
    <col min="11" max="11" width="7.421875" style="0" customWidth="1"/>
    <col min="12" max="12" width="16.8515625" style="0" customWidth="1"/>
    <col min="13" max="13" width="16.57421875" style="0" customWidth="1"/>
    <col min="14" max="14" width="19.00390625" style="0" customWidth="1"/>
  </cols>
  <sheetData>
    <row r="1" spans="1:14" ht="15">
      <c r="A1" s="92"/>
      <c r="B1" s="92"/>
      <c r="C1" s="92"/>
      <c r="D1" s="92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5">
      <c r="A2" s="92"/>
      <c r="B2" s="92"/>
      <c r="C2" s="92"/>
      <c r="D2" s="92"/>
      <c r="E2" s="72"/>
      <c r="F2" s="72"/>
      <c r="G2" s="72" t="s">
        <v>304</v>
      </c>
      <c r="H2" s="72"/>
      <c r="I2" s="73"/>
      <c r="J2" s="72"/>
      <c r="K2" s="72"/>
      <c r="L2" s="73"/>
      <c r="M2" s="71"/>
      <c r="N2" s="71"/>
    </row>
    <row r="3" spans="1:14" ht="15">
      <c r="A3" s="92"/>
      <c r="B3" s="92"/>
      <c r="C3" s="92"/>
      <c r="D3" s="92"/>
      <c r="E3" s="74"/>
      <c r="F3" s="74"/>
      <c r="G3" s="74" t="s">
        <v>4</v>
      </c>
      <c r="H3" s="74"/>
      <c r="I3" s="73"/>
      <c r="J3" s="74"/>
      <c r="K3" s="74"/>
      <c r="L3" s="73"/>
      <c r="M3" s="71"/>
      <c r="N3" s="71"/>
    </row>
    <row r="4" spans="1:14" ht="15">
      <c r="A4" s="92"/>
      <c r="B4" s="92"/>
      <c r="C4" s="92"/>
      <c r="D4" s="92"/>
      <c r="E4" s="75"/>
      <c r="F4" s="75"/>
      <c r="G4" s="75" t="s">
        <v>0</v>
      </c>
      <c r="H4" s="73"/>
      <c r="I4" s="73"/>
      <c r="J4" s="75"/>
      <c r="K4" s="73"/>
      <c r="L4" s="73"/>
      <c r="M4" s="71"/>
      <c r="N4" s="71"/>
    </row>
    <row r="5" spans="1:14" ht="15">
      <c r="A5" s="92"/>
      <c r="B5" s="92"/>
      <c r="C5" s="92"/>
      <c r="D5" s="92"/>
      <c r="E5" s="75"/>
      <c r="F5" s="75"/>
      <c r="G5" s="75" t="s">
        <v>1</v>
      </c>
      <c r="H5" s="73"/>
      <c r="I5" s="73"/>
      <c r="J5" s="75"/>
      <c r="K5" s="73"/>
      <c r="L5" s="73"/>
      <c r="M5" s="71"/>
      <c r="N5" s="71"/>
    </row>
    <row r="6" spans="1:14" ht="15">
      <c r="A6" s="92"/>
      <c r="B6" s="92"/>
      <c r="C6" s="92"/>
      <c r="D6" s="92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ht="15">
      <c r="A7" s="71"/>
      <c r="B7" s="71"/>
      <c r="C7" s="71"/>
      <c r="D7" s="71"/>
      <c r="E7" s="76"/>
      <c r="F7" s="76"/>
      <c r="G7" s="76" t="s">
        <v>2</v>
      </c>
      <c r="H7" s="71"/>
      <c r="I7" s="71"/>
      <c r="J7" s="76"/>
      <c r="K7" s="71"/>
      <c r="L7" s="71"/>
      <c r="M7" s="71"/>
      <c r="N7" s="71"/>
    </row>
    <row r="8" spans="1:14" ht="1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</row>
    <row r="10" spans="1:14" ht="18.75">
      <c r="A10" s="146" t="s">
        <v>300</v>
      </c>
      <c r="B10" s="146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1:14" ht="19.5" thickBo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4" ht="40.5" customHeight="1" thickBot="1">
      <c r="A12" s="83" t="s">
        <v>5</v>
      </c>
      <c r="B12" s="84" t="s">
        <v>72</v>
      </c>
      <c r="C12" s="84" t="s">
        <v>73</v>
      </c>
      <c r="D12" s="84" t="s">
        <v>301</v>
      </c>
      <c r="E12" s="84" t="s">
        <v>302</v>
      </c>
      <c r="F12" s="85" t="s">
        <v>299</v>
      </c>
      <c r="G12" s="85" t="s">
        <v>303</v>
      </c>
      <c r="H12" s="78"/>
      <c r="I12" s="78"/>
      <c r="J12" s="78"/>
      <c r="K12" s="78"/>
      <c r="L12" s="78"/>
      <c r="M12" s="78"/>
      <c r="N12" s="78"/>
    </row>
    <row r="13" spans="1:14" ht="18.75">
      <c r="A13" s="81" t="s">
        <v>296</v>
      </c>
      <c r="B13" s="82">
        <v>5</v>
      </c>
      <c r="C13" s="82">
        <v>1</v>
      </c>
      <c r="D13" s="82">
        <v>3000</v>
      </c>
      <c r="E13" s="82">
        <v>1400</v>
      </c>
      <c r="F13" s="82">
        <v>150</v>
      </c>
      <c r="G13" s="86">
        <v>69500</v>
      </c>
      <c r="H13" s="78"/>
      <c r="I13" s="78"/>
      <c r="J13" s="78"/>
      <c r="K13" s="78"/>
      <c r="L13" s="78"/>
      <c r="M13" s="78"/>
      <c r="N13" s="78"/>
    </row>
    <row r="14" spans="1:14" ht="18.7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</row>
    <row r="15" spans="1:14" ht="18.75">
      <c r="A15" s="146" t="s">
        <v>292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</row>
    <row r="16" ht="15.75" thickBot="1"/>
    <row r="17" spans="1:14" ht="17.25" customHeight="1">
      <c r="A17" s="29" t="s">
        <v>5</v>
      </c>
      <c r="B17" s="140" t="s">
        <v>72</v>
      </c>
      <c r="C17" s="140" t="s">
        <v>73</v>
      </c>
      <c r="D17" s="140" t="s">
        <v>9</v>
      </c>
      <c r="E17" s="147" t="s">
        <v>84</v>
      </c>
      <c r="F17" s="148"/>
      <c r="G17" s="148"/>
      <c r="H17" s="148"/>
      <c r="I17" s="148"/>
      <c r="J17" s="149"/>
      <c r="K17" s="134" t="s">
        <v>135</v>
      </c>
      <c r="L17" s="143" t="s">
        <v>130</v>
      </c>
      <c r="M17" s="143"/>
      <c r="N17" s="144" t="s">
        <v>134</v>
      </c>
    </row>
    <row r="18" spans="1:14" ht="39" customHeight="1">
      <c r="A18" s="79" t="s">
        <v>85</v>
      </c>
      <c r="B18" s="141"/>
      <c r="C18" s="141"/>
      <c r="D18" s="141"/>
      <c r="E18" s="137" t="s">
        <v>86</v>
      </c>
      <c r="F18" s="138"/>
      <c r="G18" s="137" t="s">
        <v>87</v>
      </c>
      <c r="H18" s="139"/>
      <c r="I18" s="139"/>
      <c r="J18" s="138"/>
      <c r="K18" s="135"/>
      <c r="L18" s="30" t="s">
        <v>131</v>
      </c>
      <c r="M18" s="30" t="s">
        <v>132</v>
      </c>
      <c r="N18" s="145"/>
    </row>
    <row r="19" spans="1:14" ht="26.25" customHeight="1" thickBot="1">
      <c r="A19" s="80" t="s">
        <v>88</v>
      </c>
      <c r="B19" s="142"/>
      <c r="C19" s="142"/>
      <c r="D19" s="142"/>
      <c r="E19" s="26" t="s">
        <v>297</v>
      </c>
      <c r="F19" s="26" t="s">
        <v>298</v>
      </c>
      <c r="G19" s="26" t="s">
        <v>89</v>
      </c>
      <c r="H19" s="26" t="s">
        <v>90</v>
      </c>
      <c r="I19" s="26" t="s">
        <v>91</v>
      </c>
      <c r="J19" s="26" t="s">
        <v>92</v>
      </c>
      <c r="K19" s="136"/>
      <c r="L19" s="31" t="s">
        <v>133</v>
      </c>
      <c r="M19" s="31" t="s">
        <v>133</v>
      </c>
      <c r="N19" s="32" t="s">
        <v>133</v>
      </c>
    </row>
    <row r="20" spans="1:14" ht="15.75">
      <c r="A20" s="22" t="s">
        <v>93</v>
      </c>
      <c r="B20" s="23">
        <v>3</v>
      </c>
      <c r="C20" s="23">
        <v>0.6</v>
      </c>
      <c r="D20" s="23">
        <v>150</v>
      </c>
      <c r="E20" s="24">
        <v>1000</v>
      </c>
      <c r="F20" s="24">
        <v>820</v>
      </c>
      <c r="G20" s="24">
        <v>1780</v>
      </c>
      <c r="H20" s="24">
        <v>1995</v>
      </c>
      <c r="I20" s="24">
        <v>2030</v>
      </c>
      <c r="J20" s="24">
        <v>2130</v>
      </c>
      <c r="K20" s="24">
        <v>120</v>
      </c>
      <c r="L20" s="33">
        <v>65000</v>
      </c>
      <c r="M20" s="33" t="s">
        <v>136</v>
      </c>
      <c r="N20" s="34" t="s">
        <v>136</v>
      </c>
    </row>
    <row r="21" spans="1:14" ht="15.75">
      <c r="A21" s="21" t="s">
        <v>94</v>
      </c>
      <c r="B21" s="131">
        <v>5</v>
      </c>
      <c r="C21" s="131">
        <v>1</v>
      </c>
      <c r="D21" s="131">
        <v>250</v>
      </c>
      <c r="E21" s="28">
        <v>1030</v>
      </c>
      <c r="F21" s="28">
        <v>1000</v>
      </c>
      <c r="G21" s="28">
        <v>1995</v>
      </c>
      <c r="H21" s="28">
        <v>2325</v>
      </c>
      <c r="I21" s="28">
        <v>2360</v>
      </c>
      <c r="J21" s="28">
        <v>2460</v>
      </c>
      <c r="K21" s="28">
        <v>250</v>
      </c>
      <c r="L21" s="35">
        <v>78200</v>
      </c>
      <c r="M21" s="35">
        <v>86700</v>
      </c>
      <c r="N21" s="35">
        <v>99700</v>
      </c>
    </row>
    <row r="22" spans="1:14" ht="15.75">
      <c r="A22" s="21" t="s">
        <v>95</v>
      </c>
      <c r="B22" s="132"/>
      <c r="C22" s="132"/>
      <c r="D22" s="132"/>
      <c r="E22" s="28">
        <v>1030</v>
      </c>
      <c r="F22" s="28">
        <v>1000</v>
      </c>
      <c r="G22" s="28">
        <v>1995</v>
      </c>
      <c r="H22" s="28">
        <v>2470</v>
      </c>
      <c r="I22" s="28">
        <v>2505</v>
      </c>
      <c r="J22" s="28">
        <v>2605</v>
      </c>
      <c r="K22" s="28">
        <v>270</v>
      </c>
      <c r="L22" s="35">
        <v>79900</v>
      </c>
      <c r="M22" s="35">
        <v>88700</v>
      </c>
      <c r="N22" s="35">
        <v>102700</v>
      </c>
    </row>
    <row r="23" spans="1:14" ht="15.75">
      <c r="A23" s="21" t="s">
        <v>96</v>
      </c>
      <c r="B23" s="133"/>
      <c r="C23" s="133"/>
      <c r="D23" s="133"/>
      <c r="E23" s="28">
        <v>1160</v>
      </c>
      <c r="F23" s="28">
        <v>1000</v>
      </c>
      <c r="G23" s="28">
        <v>1995</v>
      </c>
      <c r="H23" s="28">
        <v>2995</v>
      </c>
      <c r="I23" s="28">
        <v>3030</v>
      </c>
      <c r="J23" s="28">
        <v>3130</v>
      </c>
      <c r="K23" s="28">
        <v>300</v>
      </c>
      <c r="L23" s="35">
        <v>102200</v>
      </c>
      <c r="M23" s="35">
        <v>109200</v>
      </c>
      <c r="N23" s="35">
        <v>124200</v>
      </c>
    </row>
    <row r="24" spans="1:14" ht="15.75">
      <c r="A24" s="19" t="s">
        <v>97</v>
      </c>
      <c r="B24" s="128">
        <v>8</v>
      </c>
      <c r="C24" s="128">
        <v>1.6</v>
      </c>
      <c r="D24" s="128">
        <v>350</v>
      </c>
      <c r="E24" s="20">
        <v>1500</v>
      </c>
      <c r="F24" s="20">
        <v>1040</v>
      </c>
      <c r="G24" s="20">
        <v>1995</v>
      </c>
      <c r="H24" s="20">
        <v>2325</v>
      </c>
      <c r="I24" s="20">
        <v>2360</v>
      </c>
      <c r="J24" s="20">
        <v>2460</v>
      </c>
      <c r="K24" s="20">
        <v>320</v>
      </c>
      <c r="L24" s="36">
        <v>99850</v>
      </c>
      <c r="M24" s="36">
        <v>106850</v>
      </c>
      <c r="N24" s="37">
        <v>122850</v>
      </c>
    </row>
    <row r="25" spans="1:14" ht="15.75">
      <c r="A25" s="19" t="s">
        <v>98</v>
      </c>
      <c r="B25" s="129"/>
      <c r="C25" s="129"/>
      <c r="D25" s="129"/>
      <c r="E25" s="20">
        <v>1500</v>
      </c>
      <c r="F25" s="20">
        <v>1040</v>
      </c>
      <c r="G25" s="20">
        <v>1995</v>
      </c>
      <c r="H25" s="20">
        <v>2470</v>
      </c>
      <c r="I25" s="20">
        <v>2505</v>
      </c>
      <c r="J25" s="20">
        <v>2605</v>
      </c>
      <c r="K25" s="20">
        <v>340</v>
      </c>
      <c r="L25" s="36">
        <v>102000</v>
      </c>
      <c r="M25" s="36">
        <v>109000</v>
      </c>
      <c r="N25" s="37">
        <v>126000</v>
      </c>
    </row>
    <row r="26" spans="1:14" ht="15.75">
      <c r="A26" s="19" t="s">
        <v>99</v>
      </c>
      <c r="B26" s="130"/>
      <c r="C26" s="130"/>
      <c r="D26" s="130"/>
      <c r="E26" s="20">
        <v>1500</v>
      </c>
      <c r="F26" s="20">
        <v>1160</v>
      </c>
      <c r="G26" s="20">
        <v>1995</v>
      </c>
      <c r="H26" s="20">
        <v>2995</v>
      </c>
      <c r="I26" s="20">
        <v>3030</v>
      </c>
      <c r="J26" s="20">
        <v>3130</v>
      </c>
      <c r="K26" s="20">
        <v>350</v>
      </c>
      <c r="L26" s="36">
        <v>112500</v>
      </c>
      <c r="M26" s="36">
        <v>119500</v>
      </c>
      <c r="N26" s="37">
        <v>137500</v>
      </c>
    </row>
    <row r="27" spans="1:14" ht="15.75">
      <c r="A27" s="21" t="s">
        <v>100</v>
      </c>
      <c r="B27" s="131">
        <v>10</v>
      </c>
      <c r="C27" s="131">
        <v>2</v>
      </c>
      <c r="D27" s="131">
        <v>550</v>
      </c>
      <c r="E27" s="28">
        <v>2000</v>
      </c>
      <c r="F27" s="28">
        <v>1040</v>
      </c>
      <c r="G27" s="28">
        <v>1995</v>
      </c>
      <c r="H27" s="28">
        <v>2325</v>
      </c>
      <c r="I27" s="28">
        <v>2360</v>
      </c>
      <c r="J27" s="28">
        <v>2460</v>
      </c>
      <c r="K27" s="28">
        <v>380</v>
      </c>
      <c r="L27" s="35">
        <v>118000</v>
      </c>
      <c r="M27" s="35">
        <v>125000</v>
      </c>
      <c r="N27" s="35">
        <v>144000</v>
      </c>
    </row>
    <row r="28" spans="1:14" ht="15.75">
      <c r="A28" s="21" t="s">
        <v>101</v>
      </c>
      <c r="B28" s="132"/>
      <c r="C28" s="132"/>
      <c r="D28" s="132"/>
      <c r="E28" s="28">
        <v>2000</v>
      </c>
      <c r="F28" s="28">
        <v>1040</v>
      </c>
      <c r="G28" s="28">
        <v>1995</v>
      </c>
      <c r="H28" s="28">
        <v>2470</v>
      </c>
      <c r="I28" s="28">
        <v>2505</v>
      </c>
      <c r="J28" s="28">
        <v>2605</v>
      </c>
      <c r="K28" s="28">
        <v>400</v>
      </c>
      <c r="L28" s="35">
        <v>125300</v>
      </c>
      <c r="M28" s="35">
        <v>132300</v>
      </c>
      <c r="N28" s="35">
        <v>152300</v>
      </c>
    </row>
    <row r="29" spans="1:14" ht="15.75">
      <c r="A29" s="21" t="s">
        <v>102</v>
      </c>
      <c r="B29" s="133"/>
      <c r="C29" s="133"/>
      <c r="D29" s="133"/>
      <c r="E29" s="28">
        <v>2000</v>
      </c>
      <c r="F29" s="28">
        <v>1160</v>
      </c>
      <c r="G29" s="28">
        <v>1995</v>
      </c>
      <c r="H29" s="28">
        <v>2995</v>
      </c>
      <c r="I29" s="28">
        <v>3030</v>
      </c>
      <c r="J29" s="28">
        <v>3130</v>
      </c>
      <c r="K29" s="28">
        <v>450</v>
      </c>
      <c r="L29" s="35">
        <v>140000</v>
      </c>
      <c r="M29" s="35">
        <v>147000</v>
      </c>
      <c r="N29" s="35">
        <v>168000</v>
      </c>
    </row>
    <row r="30" spans="1:14" ht="15.75">
      <c r="A30" s="19" t="s">
        <v>103</v>
      </c>
      <c r="B30" s="128">
        <v>15</v>
      </c>
      <c r="C30" s="128">
        <v>3</v>
      </c>
      <c r="D30" s="128">
        <v>650</v>
      </c>
      <c r="E30" s="20">
        <v>2500</v>
      </c>
      <c r="F30" s="20">
        <v>1040</v>
      </c>
      <c r="G30" s="20">
        <v>1995</v>
      </c>
      <c r="H30" s="20">
        <v>2325</v>
      </c>
      <c r="I30" s="20">
        <v>2360</v>
      </c>
      <c r="J30" s="20">
        <v>2460</v>
      </c>
      <c r="K30" s="20">
        <v>480</v>
      </c>
      <c r="L30" s="36">
        <v>145000</v>
      </c>
      <c r="M30" s="36">
        <v>152000</v>
      </c>
      <c r="N30" s="37">
        <v>174000</v>
      </c>
    </row>
    <row r="31" spans="1:14" ht="15.75">
      <c r="A31" s="19" t="s">
        <v>104</v>
      </c>
      <c r="B31" s="129"/>
      <c r="C31" s="129"/>
      <c r="D31" s="129"/>
      <c r="E31" s="20">
        <v>2500</v>
      </c>
      <c r="F31" s="20">
        <v>1040</v>
      </c>
      <c r="G31" s="20">
        <v>1995</v>
      </c>
      <c r="H31" s="20">
        <v>2470</v>
      </c>
      <c r="I31" s="20">
        <v>2505</v>
      </c>
      <c r="J31" s="20">
        <v>2605</v>
      </c>
      <c r="K31" s="20">
        <v>500</v>
      </c>
      <c r="L31" s="36">
        <v>149900</v>
      </c>
      <c r="M31" s="36">
        <v>156900</v>
      </c>
      <c r="N31" s="37">
        <v>179900</v>
      </c>
    </row>
    <row r="32" spans="1:14" ht="15.75">
      <c r="A32" s="19" t="s">
        <v>105</v>
      </c>
      <c r="B32" s="130"/>
      <c r="C32" s="130"/>
      <c r="D32" s="130"/>
      <c r="E32" s="20">
        <v>2500</v>
      </c>
      <c r="F32" s="20">
        <v>1160</v>
      </c>
      <c r="G32" s="20">
        <v>1995</v>
      </c>
      <c r="H32" s="20">
        <v>2995</v>
      </c>
      <c r="I32" s="20">
        <v>3030</v>
      </c>
      <c r="J32" s="20">
        <v>3130</v>
      </c>
      <c r="K32" s="20">
        <v>570</v>
      </c>
      <c r="L32" s="36">
        <v>165900</v>
      </c>
      <c r="M32" s="36">
        <v>172900</v>
      </c>
      <c r="N32" s="37">
        <v>196900</v>
      </c>
    </row>
    <row r="33" spans="1:14" ht="15.75">
      <c r="A33" s="21" t="s">
        <v>106</v>
      </c>
      <c r="B33" s="131">
        <v>20</v>
      </c>
      <c r="C33" s="131">
        <v>4</v>
      </c>
      <c r="D33" s="131">
        <v>850</v>
      </c>
      <c r="E33" s="28">
        <v>2000</v>
      </c>
      <c r="F33" s="28">
        <v>1540</v>
      </c>
      <c r="G33" s="28">
        <v>1995</v>
      </c>
      <c r="H33" s="28">
        <v>2330</v>
      </c>
      <c r="I33" s="28">
        <v>2360</v>
      </c>
      <c r="J33" s="28">
        <v>2480</v>
      </c>
      <c r="K33" s="28">
        <v>540</v>
      </c>
      <c r="L33" s="35">
        <v>187000</v>
      </c>
      <c r="M33" s="35">
        <v>194000</v>
      </c>
      <c r="N33" s="35">
        <v>227000</v>
      </c>
    </row>
    <row r="34" spans="1:14" ht="15.75">
      <c r="A34" s="21" t="s">
        <v>107</v>
      </c>
      <c r="B34" s="132"/>
      <c r="C34" s="132"/>
      <c r="D34" s="132"/>
      <c r="E34" s="28">
        <v>2000</v>
      </c>
      <c r="F34" s="28">
        <v>1540</v>
      </c>
      <c r="G34" s="28">
        <v>1995</v>
      </c>
      <c r="H34" s="28">
        <v>2470</v>
      </c>
      <c r="I34" s="28">
        <v>2505</v>
      </c>
      <c r="J34" s="28">
        <v>2605</v>
      </c>
      <c r="K34" s="28">
        <v>550</v>
      </c>
      <c r="L34" s="35">
        <v>197700</v>
      </c>
      <c r="M34" s="35">
        <v>204700</v>
      </c>
      <c r="N34" s="35">
        <v>237700</v>
      </c>
    </row>
    <row r="35" spans="1:14" ht="15.75">
      <c r="A35" s="21" t="s">
        <v>108</v>
      </c>
      <c r="B35" s="133"/>
      <c r="C35" s="133"/>
      <c r="D35" s="133"/>
      <c r="E35" s="28">
        <v>2000</v>
      </c>
      <c r="F35" s="28">
        <v>1660</v>
      </c>
      <c r="G35" s="28">
        <v>1995</v>
      </c>
      <c r="H35" s="28">
        <v>2995</v>
      </c>
      <c r="I35" s="28">
        <v>3030</v>
      </c>
      <c r="J35" s="28">
        <v>3130</v>
      </c>
      <c r="K35" s="28">
        <v>580</v>
      </c>
      <c r="L35" s="35">
        <v>212100</v>
      </c>
      <c r="M35" s="35">
        <v>219100</v>
      </c>
      <c r="N35" s="35">
        <v>252100</v>
      </c>
    </row>
    <row r="36" spans="1:14" ht="15.75">
      <c r="A36" s="19" t="s">
        <v>109</v>
      </c>
      <c r="B36" s="128">
        <v>30</v>
      </c>
      <c r="C36" s="128">
        <v>6</v>
      </c>
      <c r="D36" s="128">
        <v>1200</v>
      </c>
      <c r="E36" s="20">
        <v>2160</v>
      </c>
      <c r="F36" s="20">
        <v>2000</v>
      </c>
      <c r="G36" s="20">
        <v>2100</v>
      </c>
      <c r="H36" s="20">
        <v>2330</v>
      </c>
      <c r="I36" s="20">
        <v>2360</v>
      </c>
      <c r="J36" s="20">
        <v>2480</v>
      </c>
      <c r="K36" s="20">
        <v>640</v>
      </c>
      <c r="L36" s="36">
        <v>240000</v>
      </c>
      <c r="M36" s="36">
        <v>247000</v>
      </c>
      <c r="N36" s="37">
        <v>285000</v>
      </c>
    </row>
    <row r="37" spans="1:14" ht="15.75">
      <c r="A37" s="19" t="s">
        <v>110</v>
      </c>
      <c r="B37" s="129"/>
      <c r="C37" s="129"/>
      <c r="D37" s="129"/>
      <c r="E37" s="20">
        <v>2160</v>
      </c>
      <c r="F37" s="20">
        <v>2000</v>
      </c>
      <c r="G37" s="20">
        <v>2100</v>
      </c>
      <c r="H37" s="20">
        <v>2470</v>
      </c>
      <c r="I37" s="20">
        <v>2505</v>
      </c>
      <c r="J37" s="20">
        <v>2625</v>
      </c>
      <c r="K37" s="20">
        <v>650</v>
      </c>
      <c r="L37" s="36">
        <v>246900</v>
      </c>
      <c r="M37" s="36">
        <v>253900</v>
      </c>
      <c r="N37" s="37">
        <v>291900</v>
      </c>
    </row>
    <row r="38" spans="1:14" ht="15.75">
      <c r="A38" s="19" t="s">
        <v>111</v>
      </c>
      <c r="B38" s="130"/>
      <c r="C38" s="130"/>
      <c r="D38" s="130"/>
      <c r="E38" s="20">
        <v>2160</v>
      </c>
      <c r="F38" s="20">
        <v>2000</v>
      </c>
      <c r="G38" s="20">
        <v>2100</v>
      </c>
      <c r="H38" s="20">
        <v>2995</v>
      </c>
      <c r="I38" s="20">
        <v>3030</v>
      </c>
      <c r="J38" s="20">
        <v>3150</v>
      </c>
      <c r="K38" s="20">
        <v>700</v>
      </c>
      <c r="L38" s="36">
        <v>255000</v>
      </c>
      <c r="M38" s="36">
        <v>262000</v>
      </c>
      <c r="N38" s="37">
        <v>300000</v>
      </c>
    </row>
    <row r="39" spans="1:14" ht="15.75">
      <c r="A39" s="21" t="s">
        <v>112</v>
      </c>
      <c r="B39" s="131">
        <v>40</v>
      </c>
      <c r="C39" s="131">
        <v>8</v>
      </c>
      <c r="D39" s="131">
        <v>1500</v>
      </c>
      <c r="E39" s="28">
        <v>2500</v>
      </c>
      <c r="F39" s="28">
        <v>2160</v>
      </c>
      <c r="G39" s="28">
        <v>2100</v>
      </c>
      <c r="H39" s="28">
        <v>2330</v>
      </c>
      <c r="I39" s="28">
        <v>2360</v>
      </c>
      <c r="J39" s="28">
        <v>2480</v>
      </c>
      <c r="K39" s="28">
        <v>790</v>
      </c>
      <c r="L39" s="35">
        <v>275000</v>
      </c>
      <c r="M39" s="35">
        <v>282000</v>
      </c>
      <c r="N39" s="35">
        <v>330000</v>
      </c>
    </row>
    <row r="40" spans="1:14" ht="15.75">
      <c r="A40" s="21" t="s">
        <v>113</v>
      </c>
      <c r="B40" s="132"/>
      <c r="C40" s="132"/>
      <c r="D40" s="132"/>
      <c r="E40" s="28">
        <v>2500</v>
      </c>
      <c r="F40" s="28">
        <v>2160</v>
      </c>
      <c r="G40" s="28">
        <v>2100</v>
      </c>
      <c r="H40" s="28">
        <v>2470</v>
      </c>
      <c r="I40" s="28">
        <v>2505</v>
      </c>
      <c r="J40" s="28">
        <v>2625</v>
      </c>
      <c r="K40" s="28">
        <v>800</v>
      </c>
      <c r="L40" s="35">
        <v>297000</v>
      </c>
      <c r="M40" s="35">
        <v>304000</v>
      </c>
      <c r="N40" s="35">
        <v>352000</v>
      </c>
    </row>
    <row r="41" spans="1:14" ht="15.75">
      <c r="A41" s="21" t="s">
        <v>114</v>
      </c>
      <c r="B41" s="133"/>
      <c r="C41" s="133"/>
      <c r="D41" s="133"/>
      <c r="E41" s="28">
        <v>2500</v>
      </c>
      <c r="F41" s="28">
        <v>2160</v>
      </c>
      <c r="G41" s="28">
        <v>2100</v>
      </c>
      <c r="H41" s="28">
        <v>2995</v>
      </c>
      <c r="I41" s="28">
        <v>3030</v>
      </c>
      <c r="J41" s="28">
        <v>3150</v>
      </c>
      <c r="K41" s="28">
        <v>870</v>
      </c>
      <c r="L41" s="35">
        <v>313000</v>
      </c>
      <c r="M41" s="35">
        <v>320000</v>
      </c>
      <c r="N41" s="35">
        <v>368000</v>
      </c>
    </row>
    <row r="42" spans="1:14" ht="15.75">
      <c r="A42" s="19" t="s">
        <v>115</v>
      </c>
      <c r="B42" s="128">
        <v>50</v>
      </c>
      <c r="C42" s="128">
        <v>10</v>
      </c>
      <c r="D42" s="128">
        <v>1800</v>
      </c>
      <c r="E42" s="20">
        <v>3010</v>
      </c>
      <c r="F42" s="20">
        <v>2160</v>
      </c>
      <c r="G42" s="20">
        <v>2100</v>
      </c>
      <c r="H42" s="20">
        <v>2330</v>
      </c>
      <c r="I42" s="20">
        <v>2360</v>
      </c>
      <c r="J42" s="20">
        <v>2480</v>
      </c>
      <c r="K42" s="20">
        <v>940</v>
      </c>
      <c r="L42" s="36">
        <v>335000</v>
      </c>
      <c r="M42" s="36">
        <v>342000</v>
      </c>
      <c r="N42" s="37">
        <v>400000</v>
      </c>
    </row>
    <row r="43" spans="1:14" ht="15.75">
      <c r="A43" s="19" t="s">
        <v>116</v>
      </c>
      <c r="B43" s="129"/>
      <c r="C43" s="129"/>
      <c r="D43" s="129"/>
      <c r="E43" s="20">
        <v>3010</v>
      </c>
      <c r="F43" s="20">
        <v>2160</v>
      </c>
      <c r="G43" s="20">
        <v>2100</v>
      </c>
      <c r="H43" s="20">
        <v>2470</v>
      </c>
      <c r="I43" s="20">
        <v>2505</v>
      </c>
      <c r="J43" s="20">
        <v>2625</v>
      </c>
      <c r="K43" s="20">
        <v>950</v>
      </c>
      <c r="L43" s="36">
        <v>340000</v>
      </c>
      <c r="M43" s="36">
        <v>347000</v>
      </c>
      <c r="N43" s="37">
        <v>405000</v>
      </c>
    </row>
    <row r="44" spans="1:14" ht="15.75">
      <c r="A44" s="19" t="s">
        <v>117</v>
      </c>
      <c r="B44" s="130"/>
      <c r="C44" s="130"/>
      <c r="D44" s="130"/>
      <c r="E44" s="20">
        <v>3010</v>
      </c>
      <c r="F44" s="20">
        <v>2160</v>
      </c>
      <c r="G44" s="20">
        <v>2100</v>
      </c>
      <c r="H44" s="20">
        <v>2995</v>
      </c>
      <c r="I44" s="20">
        <v>3030</v>
      </c>
      <c r="J44" s="20">
        <v>3150</v>
      </c>
      <c r="K44" s="20">
        <v>980</v>
      </c>
      <c r="L44" s="36">
        <v>355200</v>
      </c>
      <c r="M44" s="36">
        <v>362200</v>
      </c>
      <c r="N44" s="37">
        <v>420200</v>
      </c>
    </row>
    <row r="45" spans="1:14" ht="15.75">
      <c r="A45" s="21" t="s">
        <v>118</v>
      </c>
      <c r="B45" s="131">
        <v>75</v>
      </c>
      <c r="C45" s="131">
        <v>15</v>
      </c>
      <c r="D45" s="131">
        <v>2300</v>
      </c>
      <c r="E45" s="28">
        <v>4010</v>
      </c>
      <c r="F45" s="28">
        <v>2160</v>
      </c>
      <c r="G45" s="28">
        <v>2100</v>
      </c>
      <c r="H45" s="28">
        <v>2330</v>
      </c>
      <c r="I45" s="28">
        <v>2360</v>
      </c>
      <c r="J45" s="28">
        <v>2480</v>
      </c>
      <c r="K45" s="28">
        <v>1330</v>
      </c>
      <c r="L45" s="35">
        <v>435000</v>
      </c>
      <c r="M45" s="35">
        <v>442000</v>
      </c>
      <c r="N45" s="35">
        <v>515000</v>
      </c>
    </row>
    <row r="46" spans="1:14" ht="15.75">
      <c r="A46" s="21" t="s">
        <v>119</v>
      </c>
      <c r="B46" s="132"/>
      <c r="C46" s="132"/>
      <c r="D46" s="132"/>
      <c r="E46" s="28">
        <v>4010</v>
      </c>
      <c r="F46" s="28">
        <v>2160</v>
      </c>
      <c r="G46" s="28">
        <v>2100</v>
      </c>
      <c r="H46" s="28">
        <v>2470</v>
      </c>
      <c r="I46" s="28">
        <v>2505</v>
      </c>
      <c r="J46" s="28">
        <v>2625</v>
      </c>
      <c r="K46" s="28">
        <v>1350</v>
      </c>
      <c r="L46" s="35">
        <v>450000</v>
      </c>
      <c r="M46" s="35">
        <v>457000</v>
      </c>
      <c r="N46" s="35">
        <v>530000</v>
      </c>
    </row>
    <row r="47" spans="1:14" ht="15.75">
      <c r="A47" s="21" t="s">
        <v>120</v>
      </c>
      <c r="B47" s="133"/>
      <c r="C47" s="133"/>
      <c r="D47" s="133"/>
      <c r="E47" s="28">
        <v>4010</v>
      </c>
      <c r="F47" s="28">
        <v>2160</v>
      </c>
      <c r="G47" s="28">
        <v>2100</v>
      </c>
      <c r="H47" s="28">
        <v>2995</v>
      </c>
      <c r="I47" s="28">
        <v>3030</v>
      </c>
      <c r="J47" s="28">
        <v>3150</v>
      </c>
      <c r="K47" s="28">
        <v>1400</v>
      </c>
      <c r="L47" s="35">
        <v>468900</v>
      </c>
      <c r="M47" s="35">
        <f>L47+7000</f>
        <v>475900</v>
      </c>
      <c r="N47" s="35">
        <v>548900</v>
      </c>
    </row>
    <row r="48" spans="1:14" ht="15.75">
      <c r="A48" s="19" t="s">
        <v>121</v>
      </c>
      <c r="B48" s="128">
        <v>100</v>
      </c>
      <c r="C48" s="128">
        <v>20</v>
      </c>
      <c r="D48" s="128">
        <v>2800</v>
      </c>
      <c r="E48" s="20" t="s">
        <v>122</v>
      </c>
      <c r="F48" s="20" t="s">
        <v>123</v>
      </c>
      <c r="G48" s="20">
        <v>2100</v>
      </c>
      <c r="H48" s="20">
        <v>2330</v>
      </c>
      <c r="I48" s="20">
        <v>2365</v>
      </c>
      <c r="J48" s="20">
        <v>2480</v>
      </c>
      <c r="K48" s="20">
        <v>1680</v>
      </c>
      <c r="L48" s="36">
        <v>589000</v>
      </c>
      <c r="M48" s="36">
        <v>475900</v>
      </c>
      <c r="N48" s="37">
        <v>694000</v>
      </c>
    </row>
    <row r="49" spans="1:14" ht="15.75">
      <c r="A49" s="19" t="s">
        <v>124</v>
      </c>
      <c r="B49" s="129"/>
      <c r="C49" s="129"/>
      <c r="D49" s="129"/>
      <c r="E49" s="20" t="s">
        <v>122</v>
      </c>
      <c r="F49" s="20" t="s">
        <v>123</v>
      </c>
      <c r="G49" s="20">
        <v>2100</v>
      </c>
      <c r="H49" s="20">
        <v>2470</v>
      </c>
      <c r="I49" s="20">
        <v>2505</v>
      </c>
      <c r="J49" s="20">
        <v>2620</v>
      </c>
      <c r="K49" s="20">
        <v>1700</v>
      </c>
      <c r="L49" s="36">
        <v>620000</v>
      </c>
      <c r="M49" s="36">
        <v>627000</v>
      </c>
      <c r="N49" s="37">
        <v>725000</v>
      </c>
    </row>
    <row r="50" spans="1:14" ht="15.75">
      <c r="A50" s="19" t="s">
        <v>125</v>
      </c>
      <c r="B50" s="130"/>
      <c r="C50" s="130"/>
      <c r="D50" s="130"/>
      <c r="E50" s="20" t="s">
        <v>122</v>
      </c>
      <c r="F50" s="20" t="s">
        <v>123</v>
      </c>
      <c r="G50" s="20">
        <v>2100</v>
      </c>
      <c r="H50" s="20">
        <v>2995</v>
      </c>
      <c r="I50" s="20">
        <v>3030</v>
      </c>
      <c r="J50" s="20">
        <v>3150</v>
      </c>
      <c r="K50" s="20">
        <v>1750</v>
      </c>
      <c r="L50" s="36">
        <v>645000</v>
      </c>
      <c r="M50" s="36">
        <v>652000</v>
      </c>
      <c r="N50" s="37">
        <v>750000</v>
      </c>
    </row>
    <row r="51" spans="1:14" ht="15.75">
      <c r="A51" s="21" t="s">
        <v>126</v>
      </c>
      <c r="B51" s="131">
        <v>150</v>
      </c>
      <c r="C51" s="131">
        <v>30</v>
      </c>
      <c r="D51" s="131">
        <v>4600</v>
      </c>
      <c r="E51" s="28" t="s">
        <v>127</v>
      </c>
      <c r="F51" s="28" t="s">
        <v>123</v>
      </c>
      <c r="G51" s="28">
        <v>2100</v>
      </c>
      <c r="H51" s="28">
        <v>2330</v>
      </c>
      <c r="I51" s="28">
        <v>2360</v>
      </c>
      <c r="J51" s="28">
        <v>2480</v>
      </c>
      <c r="K51" s="28">
        <v>2660</v>
      </c>
      <c r="L51" s="35">
        <v>870000</v>
      </c>
      <c r="M51" s="35">
        <v>877000</v>
      </c>
      <c r="N51" s="35">
        <v>1025000</v>
      </c>
    </row>
    <row r="52" spans="1:14" ht="15.75">
      <c r="A52" s="21" t="s">
        <v>128</v>
      </c>
      <c r="B52" s="132"/>
      <c r="C52" s="132"/>
      <c r="D52" s="132"/>
      <c r="E52" s="28" t="s">
        <v>127</v>
      </c>
      <c r="F52" s="28" t="s">
        <v>123</v>
      </c>
      <c r="G52" s="28">
        <v>2100</v>
      </c>
      <c r="H52" s="28">
        <v>2470</v>
      </c>
      <c r="I52" s="28">
        <v>2505</v>
      </c>
      <c r="J52" s="28">
        <v>2620</v>
      </c>
      <c r="K52" s="28">
        <v>2700</v>
      </c>
      <c r="L52" s="35">
        <v>899000</v>
      </c>
      <c r="M52" s="35">
        <v>906000</v>
      </c>
      <c r="N52" s="35">
        <v>1054000</v>
      </c>
    </row>
    <row r="53" spans="1:14" ht="15.75">
      <c r="A53" s="21" t="s">
        <v>129</v>
      </c>
      <c r="B53" s="133"/>
      <c r="C53" s="133"/>
      <c r="D53" s="133"/>
      <c r="E53" s="28" t="s">
        <v>127</v>
      </c>
      <c r="F53" s="28" t="s">
        <v>123</v>
      </c>
      <c r="G53" s="28">
        <v>2100</v>
      </c>
      <c r="H53" s="28">
        <v>2995</v>
      </c>
      <c r="I53" s="28">
        <v>3030</v>
      </c>
      <c r="J53" s="28">
        <v>3150</v>
      </c>
      <c r="K53" s="28">
        <v>2800</v>
      </c>
      <c r="L53" s="35">
        <v>935700</v>
      </c>
      <c r="M53" s="35">
        <v>942700</v>
      </c>
      <c r="N53" s="35">
        <v>1090700</v>
      </c>
    </row>
    <row r="55" spans="1:2" ht="17.25">
      <c r="A55" s="107" t="s">
        <v>194</v>
      </c>
      <c r="B55" s="108"/>
    </row>
    <row r="57" ht="15.75">
      <c r="A57" s="57" t="s">
        <v>195</v>
      </c>
    </row>
    <row r="58" ht="15.75">
      <c r="A58" s="57" t="s">
        <v>196</v>
      </c>
    </row>
    <row r="59" ht="15.75">
      <c r="A59" s="57" t="s">
        <v>197</v>
      </c>
    </row>
    <row r="61" spans="1:8" ht="15.75">
      <c r="A61" s="8" t="s">
        <v>304</v>
      </c>
      <c r="B61" s="8"/>
      <c r="C61" s="9"/>
      <c r="D61" s="10"/>
      <c r="G61" s="5" t="s">
        <v>0</v>
      </c>
      <c r="H61" s="1"/>
    </row>
    <row r="62" spans="1:8" ht="15.75">
      <c r="A62" s="8" t="s">
        <v>3</v>
      </c>
      <c r="B62" s="8"/>
      <c r="C62" s="8"/>
      <c r="D62" s="10"/>
      <c r="G62" s="5" t="s">
        <v>1</v>
      </c>
      <c r="H62" s="1"/>
    </row>
  </sheetData>
  <sheetProtection/>
  <mergeCells count="47">
    <mergeCell ref="A1:D6"/>
    <mergeCell ref="A9:N9"/>
    <mergeCell ref="L17:M17"/>
    <mergeCell ref="N17:N18"/>
    <mergeCell ref="A15:N15"/>
    <mergeCell ref="A10:B10"/>
    <mergeCell ref="E17:J17"/>
    <mergeCell ref="K17:K19"/>
    <mergeCell ref="E18:F18"/>
    <mergeCell ref="G18:J18"/>
    <mergeCell ref="B21:B23"/>
    <mergeCell ref="C21:C23"/>
    <mergeCell ref="D21:D23"/>
    <mergeCell ref="B17:B19"/>
    <mergeCell ref="C17:C19"/>
    <mergeCell ref="D17:D19"/>
    <mergeCell ref="B24:B26"/>
    <mergeCell ref="C24:C26"/>
    <mergeCell ref="D24:D26"/>
    <mergeCell ref="B27:B29"/>
    <mergeCell ref="C27:C29"/>
    <mergeCell ref="D27:D29"/>
    <mergeCell ref="B30:B32"/>
    <mergeCell ref="C30:C32"/>
    <mergeCell ref="D30:D32"/>
    <mergeCell ref="B48:B50"/>
    <mergeCell ref="C48:C50"/>
    <mergeCell ref="D48:D50"/>
    <mergeCell ref="B39:B41"/>
    <mergeCell ref="C39:C41"/>
    <mergeCell ref="D39:D41"/>
    <mergeCell ref="B42:B44"/>
    <mergeCell ref="A55:B55"/>
    <mergeCell ref="B51:B53"/>
    <mergeCell ref="C51:C53"/>
    <mergeCell ref="D51:D53"/>
    <mergeCell ref="B45:B47"/>
    <mergeCell ref="C45:C47"/>
    <mergeCell ref="D45:D47"/>
    <mergeCell ref="C42:C44"/>
    <mergeCell ref="D42:D44"/>
    <mergeCell ref="B33:B35"/>
    <mergeCell ref="C33:C35"/>
    <mergeCell ref="D33:D35"/>
    <mergeCell ref="B36:B38"/>
    <mergeCell ref="C36:C38"/>
    <mergeCell ref="D36:D38"/>
  </mergeCells>
  <hyperlinks>
    <hyperlink ref="G4" r:id="rId1" display="http://www.plumb.ru/"/>
    <hyperlink ref="G5" r:id="rId2" display="info@plumb.ru"/>
    <hyperlink ref="G62" r:id="rId3" display="info@plumb.ru"/>
    <hyperlink ref="G61" r:id="rId4" display="http://www.plumb.ru/"/>
  </hyperlinks>
  <printOptions/>
  <pageMargins left="0.7" right="0.7" top="0.75" bottom="0.75" header="0.3" footer="0.3"/>
  <pageSetup orientation="portrait" paperSize="9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2"/>
  <sheetViews>
    <sheetView zoomScalePageLayoutView="0" workbookViewId="0" topLeftCell="A16">
      <selection activeCell="D2" sqref="D2"/>
    </sheetView>
  </sheetViews>
  <sheetFormatPr defaultColWidth="9.140625" defaultRowHeight="15"/>
  <cols>
    <col min="1" max="1" width="16.7109375" style="0" customWidth="1"/>
    <col min="2" max="2" width="20.7109375" style="0" customWidth="1"/>
    <col min="3" max="3" width="15.00390625" style="0" customWidth="1"/>
    <col min="4" max="5" width="14.140625" style="0" customWidth="1"/>
    <col min="6" max="6" width="11.140625" style="0" customWidth="1"/>
    <col min="7" max="7" width="11.7109375" style="0" customWidth="1"/>
  </cols>
  <sheetData>
    <row r="1" spans="1:7" ht="15">
      <c r="A1" s="92"/>
      <c r="B1" s="92"/>
      <c r="C1" s="71"/>
      <c r="D1" s="71"/>
      <c r="E1" s="71"/>
      <c r="F1" s="71"/>
      <c r="G1" s="71"/>
    </row>
    <row r="2" spans="1:7" ht="15">
      <c r="A2" s="92"/>
      <c r="B2" s="92"/>
      <c r="C2" s="72"/>
      <c r="D2" s="72" t="s">
        <v>304</v>
      </c>
      <c r="E2" s="72"/>
      <c r="F2" s="73"/>
      <c r="G2" s="71"/>
    </row>
    <row r="3" spans="1:7" ht="15">
      <c r="A3" s="92"/>
      <c r="B3" s="92"/>
      <c r="C3" s="74"/>
      <c r="D3" s="74" t="s">
        <v>4</v>
      </c>
      <c r="E3" s="74"/>
      <c r="F3" s="73"/>
      <c r="G3" s="71"/>
    </row>
    <row r="4" spans="1:7" ht="15">
      <c r="A4" s="92"/>
      <c r="B4" s="92"/>
      <c r="C4" s="75"/>
      <c r="D4" s="75" t="s">
        <v>0</v>
      </c>
      <c r="E4" s="73"/>
      <c r="F4" s="73"/>
      <c r="G4" s="71"/>
    </row>
    <row r="5" spans="1:7" ht="15">
      <c r="A5" s="92"/>
      <c r="B5" s="92"/>
      <c r="C5" s="75"/>
      <c r="D5" s="75" t="s">
        <v>1</v>
      </c>
      <c r="E5" s="73"/>
      <c r="F5" s="73"/>
      <c r="G5" s="71"/>
    </row>
    <row r="6" spans="1:7" ht="15">
      <c r="A6" s="92"/>
      <c r="B6" s="92"/>
      <c r="C6" s="71"/>
      <c r="D6" s="71"/>
      <c r="E6" s="71"/>
      <c r="F6" s="71"/>
      <c r="G6" s="71"/>
    </row>
    <row r="7" spans="1:7" ht="15">
      <c r="A7" s="71"/>
      <c r="B7" s="71"/>
      <c r="C7" s="76"/>
      <c r="D7" s="76" t="s">
        <v>2</v>
      </c>
      <c r="E7" s="71"/>
      <c r="F7" s="71"/>
      <c r="G7" s="71"/>
    </row>
    <row r="8" spans="1:7" ht="15">
      <c r="A8" s="71"/>
      <c r="B8" s="71"/>
      <c r="C8" s="76"/>
      <c r="D8" s="76"/>
      <c r="E8" s="71"/>
      <c r="F8" s="71"/>
      <c r="G8" s="71"/>
    </row>
    <row r="9" spans="1:7" ht="18.75">
      <c r="A9" s="106" t="s">
        <v>294</v>
      </c>
      <c r="B9" s="106"/>
      <c r="C9" s="106"/>
      <c r="D9" s="106"/>
      <c r="E9" s="106"/>
      <c r="F9" s="106"/>
      <c r="G9" s="106"/>
    </row>
    <row r="10" ht="15.75" thickBot="1"/>
    <row r="11" spans="1:7" ht="16.5" customHeight="1">
      <c r="A11" s="150" t="s">
        <v>5</v>
      </c>
      <c r="B11" s="152" t="s">
        <v>137</v>
      </c>
      <c r="C11" s="152" t="s">
        <v>138</v>
      </c>
      <c r="D11" s="152"/>
      <c r="E11" s="152" t="s">
        <v>139</v>
      </c>
      <c r="F11" s="152"/>
      <c r="G11" s="153" t="s">
        <v>152</v>
      </c>
    </row>
    <row r="12" spans="1:7" ht="30.75" thickBot="1">
      <c r="A12" s="151"/>
      <c r="B12" s="155"/>
      <c r="C12" s="45" t="s">
        <v>155</v>
      </c>
      <c r="D12" s="45" t="s">
        <v>140</v>
      </c>
      <c r="E12" s="45" t="s">
        <v>155</v>
      </c>
      <c r="F12" s="45" t="s">
        <v>140</v>
      </c>
      <c r="G12" s="154"/>
    </row>
    <row r="13" spans="1:7" ht="15.75">
      <c r="A13" s="43" t="s">
        <v>141</v>
      </c>
      <c r="B13" s="38">
        <v>2000</v>
      </c>
      <c r="C13" s="38">
        <v>1100</v>
      </c>
      <c r="D13" s="38">
        <v>2100</v>
      </c>
      <c r="E13" s="38">
        <v>1500</v>
      </c>
      <c r="F13" s="38">
        <v>1130</v>
      </c>
      <c r="G13" s="87">
        <v>50000</v>
      </c>
    </row>
    <row r="14" spans="1:7" ht="15.75">
      <c r="A14" s="42" t="s">
        <v>142</v>
      </c>
      <c r="B14" s="39">
        <v>3000</v>
      </c>
      <c r="C14" s="39">
        <v>1100</v>
      </c>
      <c r="D14" s="39">
        <v>3100</v>
      </c>
      <c r="E14" s="39">
        <v>1500</v>
      </c>
      <c r="F14" s="39">
        <v>1700</v>
      </c>
      <c r="G14" s="88">
        <v>67000</v>
      </c>
    </row>
    <row r="15" spans="1:7" ht="15.75">
      <c r="A15" s="42" t="s">
        <v>143</v>
      </c>
      <c r="B15" s="39">
        <v>4000</v>
      </c>
      <c r="C15" s="39">
        <v>1100</v>
      </c>
      <c r="D15" s="39">
        <v>4000</v>
      </c>
      <c r="E15" s="39">
        <v>1500</v>
      </c>
      <c r="F15" s="39">
        <v>2300</v>
      </c>
      <c r="G15" s="88">
        <v>80000</v>
      </c>
    </row>
    <row r="16" spans="1:7" ht="15.75">
      <c r="A16" s="42" t="s">
        <v>144</v>
      </c>
      <c r="B16" s="39">
        <v>5000</v>
      </c>
      <c r="C16" s="39">
        <v>1100</v>
      </c>
      <c r="D16" s="39">
        <v>5000</v>
      </c>
      <c r="E16" s="39">
        <v>1500</v>
      </c>
      <c r="F16" s="39">
        <v>2900</v>
      </c>
      <c r="G16" s="88">
        <v>91500</v>
      </c>
    </row>
    <row r="17" spans="1:7" ht="15.75">
      <c r="A17" s="42" t="s">
        <v>145</v>
      </c>
      <c r="B17" s="39">
        <v>6000</v>
      </c>
      <c r="C17" s="39">
        <v>1100</v>
      </c>
      <c r="D17" s="39">
        <v>6000</v>
      </c>
      <c r="E17" s="39">
        <v>1500</v>
      </c>
      <c r="F17" s="39">
        <v>3450</v>
      </c>
      <c r="G17" s="88">
        <v>124500</v>
      </c>
    </row>
    <row r="18" spans="1:7" ht="15.75">
      <c r="A18" s="42" t="s">
        <v>146</v>
      </c>
      <c r="B18" s="39">
        <v>8000</v>
      </c>
      <c r="C18" s="39">
        <v>1500</v>
      </c>
      <c r="D18" s="39">
        <v>4600</v>
      </c>
      <c r="E18" s="39">
        <v>1500</v>
      </c>
      <c r="F18" s="39">
        <v>4600</v>
      </c>
      <c r="G18" s="88">
        <v>142500</v>
      </c>
    </row>
    <row r="19" spans="1:7" ht="15.75">
      <c r="A19" s="42" t="s">
        <v>147</v>
      </c>
      <c r="B19" s="39">
        <v>10000</v>
      </c>
      <c r="C19" s="39">
        <v>1500</v>
      </c>
      <c r="D19" s="39">
        <v>5750</v>
      </c>
      <c r="E19" s="39">
        <v>1500</v>
      </c>
      <c r="F19" s="39">
        <v>5750</v>
      </c>
      <c r="G19" s="88">
        <v>186500</v>
      </c>
    </row>
    <row r="20" spans="1:7" ht="15.75">
      <c r="A20" s="42" t="s">
        <v>148</v>
      </c>
      <c r="B20" s="39">
        <v>12000</v>
      </c>
      <c r="C20" s="39">
        <v>1500</v>
      </c>
      <c r="D20" s="39">
        <v>6850</v>
      </c>
      <c r="E20" s="39">
        <v>2000</v>
      </c>
      <c r="F20" s="39">
        <v>3850</v>
      </c>
      <c r="G20" s="88">
        <v>220000</v>
      </c>
    </row>
    <row r="21" spans="1:7" ht="15.75">
      <c r="A21" s="42" t="s">
        <v>149</v>
      </c>
      <c r="B21" s="39">
        <v>15000</v>
      </c>
      <c r="C21" s="39">
        <v>1500</v>
      </c>
      <c r="D21" s="39">
        <v>8550</v>
      </c>
      <c r="E21" s="39">
        <v>2000</v>
      </c>
      <c r="F21" s="39">
        <v>4800</v>
      </c>
      <c r="G21" s="88">
        <v>271000</v>
      </c>
    </row>
    <row r="22" spans="1:7" ht="15.75">
      <c r="A22" s="42" t="s">
        <v>150</v>
      </c>
      <c r="B22" s="39">
        <v>20000</v>
      </c>
      <c r="C22" s="39">
        <v>2000</v>
      </c>
      <c r="D22" s="39">
        <v>6400</v>
      </c>
      <c r="E22" s="39">
        <v>2500</v>
      </c>
      <c r="F22" s="39">
        <v>4100</v>
      </c>
      <c r="G22" s="88">
        <v>310000</v>
      </c>
    </row>
    <row r="23" spans="1:7" ht="15.75">
      <c r="A23" s="42" t="s">
        <v>151</v>
      </c>
      <c r="B23" s="39">
        <v>25000</v>
      </c>
      <c r="C23" s="39">
        <v>2000</v>
      </c>
      <c r="D23" s="39">
        <v>8000</v>
      </c>
      <c r="E23" s="39">
        <v>2500</v>
      </c>
      <c r="F23" s="39">
        <v>5100</v>
      </c>
      <c r="G23" s="88">
        <v>375000</v>
      </c>
    </row>
    <row r="25" spans="1:3" ht="15.75">
      <c r="A25" s="44" t="s">
        <v>153</v>
      </c>
      <c r="B25" s="44"/>
      <c r="C25" s="44"/>
    </row>
    <row r="26" spans="1:3" ht="15.75">
      <c r="A26" s="44" t="s">
        <v>154</v>
      </c>
      <c r="B26" s="44"/>
      <c r="C26" s="44"/>
    </row>
    <row r="28" spans="1:2" ht="17.25">
      <c r="A28" s="107" t="s">
        <v>194</v>
      </c>
      <c r="B28" s="108"/>
    </row>
    <row r="30" ht="15.75">
      <c r="A30" s="57" t="s">
        <v>195</v>
      </c>
    </row>
    <row r="31" ht="15.75">
      <c r="A31" s="57" t="s">
        <v>196</v>
      </c>
    </row>
    <row r="32" ht="15.75">
      <c r="A32" s="57" t="s">
        <v>197</v>
      </c>
    </row>
  </sheetData>
  <sheetProtection/>
  <mergeCells count="8">
    <mergeCell ref="A1:B6"/>
    <mergeCell ref="A11:A12"/>
    <mergeCell ref="C11:D11"/>
    <mergeCell ref="E11:F11"/>
    <mergeCell ref="A28:B28"/>
    <mergeCell ref="G11:G12"/>
    <mergeCell ref="A9:G9"/>
    <mergeCell ref="B11:B12"/>
  </mergeCells>
  <hyperlinks>
    <hyperlink ref="D4" r:id="rId1" display="http://www.plumb.ru/"/>
    <hyperlink ref="D5" r:id="rId2" display="info@plumb.ru"/>
  </hyperlinks>
  <printOptions/>
  <pageMargins left="0.7" right="0.7" top="0.75" bottom="0.75" header="0.3" footer="0.3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"/>
  <sheetViews>
    <sheetView zoomScalePageLayoutView="0" workbookViewId="0" topLeftCell="A6">
      <selection activeCell="E2" sqref="E2"/>
    </sheetView>
  </sheetViews>
  <sheetFormatPr defaultColWidth="9.140625" defaultRowHeight="15"/>
  <cols>
    <col min="1" max="1" width="17.8515625" style="0" customWidth="1"/>
    <col min="2" max="2" width="14.00390625" style="0" customWidth="1"/>
    <col min="3" max="3" width="16.00390625" style="0" customWidth="1"/>
    <col min="4" max="4" width="20.00390625" style="0" customWidth="1"/>
    <col min="5" max="5" width="24.00390625" style="0" customWidth="1"/>
    <col min="6" max="6" width="15.140625" style="0" customWidth="1"/>
  </cols>
  <sheetData>
    <row r="1" spans="1:7" ht="15">
      <c r="A1" s="92"/>
      <c r="B1" s="92"/>
      <c r="C1" s="92"/>
      <c r="D1" s="92"/>
      <c r="E1" s="71"/>
      <c r="F1" s="71"/>
      <c r="G1" s="71"/>
    </row>
    <row r="2" spans="1:7" ht="15">
      <c r="A2" s="92"/>
      <c r="B2" s="92"/>
      <c r="C2" s="92"/>
      <c r="D2" s="92"/>
      <c r="E2" s="72" t="s">
        <v>304</v>
      </c>
      <c r="F2" s="72"/>
      <c r="G2" s="73"/>
    </row>
    <row r="3" spans="1:7" ht="15">
      <c r="A3" s="92"/>
      <c r="B3" s="92"/>
      <c r="C3" s="92"/>
      <c r="D3" s="92"/>
      <c r="E3" s="74" t="s">
        <v>4</v>
      </c>
      <c r="F3" s="74"/>
      <c r="G3" s="73"/>
    </row>
    <row r="4" spans="1:7" ht="15">
      <c r="A4" s="92"/>
      <c r="B4" s="92"/>
      <c r="C4" s="92"/>
      <c r="D4" s="92"/>
      <c r="E4" s="75" t="s">
        <v>0</v>
      </c>
      <c r="F4" s="73"/>
      <c r="G4" s="73"/>
    </row>
    <row r="5" spans="1:7" ht="15">
      <c r="A5" s="92"/>
      <c r="B5" s="92"/>
      <c r="C5" s="92"/>
      <c r="D5" s="92"/>
      <c r="E5" s="75" t="s">
        <v>1</v>
      </c>
      <c r="F5" s="73"/>
      <c r="G5" s="73"/>
    </row>
    <row r="6" spans="1:7" ht="15">
      <c r="A6" s="92"/>
      <c r="B6" s="92"/>
      <c r="C6" s="92"/>
      <c r="D6" s="92"/>
      <c r="E6" s="71"/>
      <c r="F6" s="71"/>
      <c r="G6" s="71"/>
    </row>
    <row r="7" spans="1:7" ht="15">
      <c r="A7" s="71"/>
      <c r="B7" s="71"/>
      <c r="C7" s="71"/>
      <c r="D7" s="71"/>
      <c r="E7" s="76" t="s">
        <v>2</v>
      </c>
      <c r="F7" s="71"/>
      <c r="G7" s="71"/>
    </row>
    <row r="8" spans="1:7" ht="15">
      <c r="A8" s="71"/>
      <c r="B8" s="71"/>
      <c r="C8" s="71"/>
      <c r="D8" s="71"/>
      <c r="E8" s="71"/>
      <c r="F8" s="71"/>
      <c r="G8" s="71"/>
    </row>
    <row r="9" spans="1:7" ht="18.75">
      <c r="A9" s="106" t="s">
        <v>291</v>
      </c>
      <c r="B9" s="106"/>
      <c r="C9" s="106"/>
      <c r="D9" s="106"/>
      <c r="E9" s="106"/>
      <c r="F9" s="106"/>
      <c r="G9" s="106"/>
    </row>
    <row r="11" spans="1:6" ht="49.5">
      <c r="A11" s="50" t="s">
        <v>189</v>
      </c>
      <c r="B11" s="51" t="s">
        <v>192</v>
      </c>
      <c r="C11" s="51" t="s">
        <v>9</v>
      </c>
      <c r="D11" s="51" t="s">
        <v>84</v>
      </c>
      <c r="E11" s="51" t="s">
        <v>193</v>
      </c>
      <c r="F11" s="52" t="s">
        <v>191</v>
      </c>
    </row>
    <row r="12" spans="1:6" ht="15.75">
      <c r="A12" s="46" t="s">
        <v>158</v>
      </c>
      <c r="B12" s="48">
        <v>0.6</v>
      </c>
      <c r="C12" s="47" t="s">
        <v>159</v>
      </c>
      <c r="D12" s="47" t="s">
        <v>160</v>
      </c>
      <c r="E12" s="47" t="s">
        <v>161</v>
      </c>
      <c r="F12" s="60">
        <v>67000</v>
      </c>
    </row>
    <row r="13" spans="1:6" ht="15.75">
      <c r="A13" s="53" t="s">
        <v>162</v>
      </c>
      <c r="B13" s="41">
        <v>1</v>
      </c>
      <c r="C13" s="54" t="s">
        <v>163</v>
      </c>
      <c r="D13" s="54" t="s">
        <v>164</v>
      </c>
      <c r="E13" s="54" t="s">
        <v>165</v>
      </c>
      <c r="F13" s="63">
        <v>79000</v>
      </c>
    </row>
    <row r="14" spans="1:6" ht="15.75">
      <c r="A14" s="53" t="s">
        <v>166</v>
      </c>
      <c r="B14" s="41">
        <v>1</v>
      </c>
      <c r="C14" s="54" t="s">
        <v>163</v>
      </c>
      <c r="D14" s="54" t="s">
        <v>167</v>
      </c>
      <c r="E14" s="54" t="s">
        <v>168</v>
      </c>
      <c r="F14" s="63">
        <v>98500</v>
      </c>
    </row>
    <row r="15" spans="1:6" ht="15.75">
      <c r="A15" s="49" t="s">
        <v>169</v>
      </c>
      <c r="B15" s="48">
        <v>1.4</v>
      </c>
      <c r="C15" s="47" t="s">
        <v>170</v>
      </c>
      <c r="D15" s="47" t="s">
        <v>171</v>
      </c>
      <c r="E15" s="47" t="s">
        <v>165</v>
      </c>
      <c r="F15" s="60">
        <v>98000</v>
      </c>
    </row>
    <row r="16" spans="1:6" ht="15.75">
      <c r="A16" s="49" t="s">
        <v>172</v>
      </c>
      <c r="B16" s="48">
        <v>1.4</v>
      </c>
      <c r="C16" s="47" t="s">
        <v>170</v>
      </c>
      <c r="D16" s="47" t="s">
        <v>173</v>
      </c>
      <c r="E16" s="47" t="s">
        <v>168</v>
      </c>
      <c r="F16" s="60">
        <v>110500</v>
      </c>
    </row>
    <row r="17" spans="1:6" ht="15.75">
      <c r="A17" s="53" t="s">
        <v>174</v>
      </c>
      <c r="B17" s="41">
        <v>2</v>
      </c>
      <c r="C17" s="54" t="s">
        <v>175</v>
      </c>
      <c r="D17" s="54" t="s">
        <v>176</v>
      </c>
      <c r="E17" s="54" t="s">
        <v>165</v>
      </c>
      <c r="F17" s="63">
        <v>116500</v>
      </c>
    </row>
    <row r="18" spans="1:6" ht="15.75">
      <c r="A18" s="53" t="s">
        <v>177</v>
      </c>
      <c r="B18" s="41">
        <v>2</v>
      </c>
      <c r="C18" s="54" t="s">
        <v>175</v>
      </c>
      <c r="D18" s="54" t="s">
        <v>178</v>
      </c>
      <c r="E18" s="54" t="s">
        <v>168</v>
      </c>
      <c r="F18" s="63">
        <v>138500</v>
      </c>
    </row>
    <row r="19" spans="1:6" ht="15.75">
      <c r="A19" s="49" t="s">
        <v>179</v>
      </c>
      <c r="B19" s="48">
        <v>3</v>
      </c>
      <c r="C19" s="47" t="s">
        <v>180</v>
      </c>
      <c r="D19" s="47" t="s">
        <v>181</v>
      </c>
      <c r="E19" s="47" t="s">
        <v>165</v>
      </c>
      <c r="F19" s="60">
        <v>143500</v>
      </c>
    </row>
    <row r="20" spans="1:6" ht="15.75">
      <c r="A20" s="49" t="s">
        <v>182</v>
      </c>
      <c r="B20" s="48">
        <v>3</v>
      </c>
      <c r="C20" s="47" t="s">
        <v>180</v>
      </c>
      <c r="D20" s="47" t="s">
        <v>183</v>
      </c>
      <c r="E20" s="47" t="s">
        <v>168</v>
      </c>
      <c r="F20" s="60">
        <v>163500</v>
      </c>
    </row>
    <row r="21" spans="1:6" ht="15.75">
      <c r="A21" s="53" t="s">
        <v>184</v>
      </c>
      <c r="B21" s="41">
        <v>4</v>
      </c>
      <c r="C21" s="54" t="s">
        <v>185</v>
      </c>
      <c r="D21" s="54" t="s">
        <v>186</v>
      </c>
      <c r="E21" s="54" t="s">
        <v>165</v>
      </c>
      <c r="F21" s="63">
        <v>187000</v>
      </c>
    </row>
    <row r="22" spans="1:6" ht="15.75">
      <c r="A22" s="53" t="s">
        <v>187</v>
      </c>
      <c r="B22" s="55">
        <v>4</v>
      </c>
      <c r="C22" s="56" t="s">
        <v>185</v>
      </c>
      <c r="D22" s="56" t="s">
        <v>188</v>
      </c>
      <c r="E22" s="54" t="s">
        <v>168</v>
      </c>
      <c r="F22" s="63">
        <v>212000</v>
      </c>
    </row>
    <row r="24" spans="1:2" ht="17.25">
      <c r="A24" s="107" t="s">
        <v>194</v>
      </c>
      <c r="B24" s="108"/>
    </row>
    <row r="26" ht="15.75">
      <c r="A26" s="57" t="s">
        <v>195</v>
      </c>
    </row>
    <row r="27" ht="15.75">
      <c r="A27" s="57" t="s">
        <v>196</v>
      </c>
    </row>
    <row r="28" ht="15.75">
      <c r="A28" s="57" t="s">
        <v>197</v>
      </c>
    </row>
  </sheetData>
  <sheetProtection/>
  <mergeCells count="3">
    <mergeCell ref="A1:D6"/>
    <mergeCell ref="A24:B24"/>
    <mergeCell ref="A9:G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64"/>
  <sheetViews>
    <sheetView zoomScalePageLayoutView="0" workbookViewId="0" topLeftCell="A46">
      <selection activeCell="A63" sqref="A63"/>
    </sheetView>
  </sheetViews>
  <sheetFormatPr defaultColWidth="9.140625" defaultRowHeight="15"/>
  <cols>
    <col min="1" max="1" width="35.8515625" style="0" customWidth="1"/>
    <col min="2" max="2" width="14.140625" style="0" customWidth="1"/>
    <col min="3" max="3" width="14.7109375" style="0" customWidth="1"/>
    <col min="4" max="4" width="21.57421875" style="0" customWidth="1"/>
    <col min="5" max="5" width="19.421875" style="0" customWidth="1"/>
    <col min="6" max="6" width="17.7109375" style="0" customWidth="1"/>
    <col min="7" max="7" width="18.28125" style="0" customWidth="1"/>
  </cols>
  <sheetData>
    <row r="1" spans="1:6" ht="15">
      <c r="A1" s="92"/>
      <c r="B1" s="92"/>
      <c r="C1" s="70"/>
      <c r="D1" s="70"/>
      <c r="E1" s="71"/>
      <c r="F1" s="71"/>
    </row>
    <row r="2" spans="1:8" ht="15">
      <c r="A2" s="92"/>
      <c r="B2" s="92"/>
      <c r="C2" s="70"/>
      <c r="D2" s="72" t="s">
        <v>304</v>
      </c>
      <c r="E2" s="72"/>
      <c r="F2" s="73"/>
      <c r="G2" s="1"/>
      <c r="H2" s="1"/>
    </row>
    <row r="3" spans="1:8" ht="15">
      <c r="A3" s="92"/>
      <c r="B3" s="92"/>
      <c r="C3" s="70"/>
      <c r="D3" s="74" t="s">
        <v>4</v>
      </c>
      <c r="E3" s="74"/>
      <c r="F3" s="73"/>
      <c r="G3" s="1"/>
      <c r="H3" s="1"/>
    </row>
    <row r="4" spans="1:8" ht="15">
      <c r="A4" s="92"/>
      <c r="B4" s="92"/>
      <c r="C4" s="70"/>
      <c r="D4" s="75" t="s">
        <v>0</v>
      </c>
      <c r="E4" s="73"/>
      <c r="F4" s="73"/>
      <c r="G4" s="1"/>
      <c r="H4" s="1"/>
    </row>
    <row r="5" spans="1:8" ht="15">
      <c r="A5" s="92"/>
      <c r="B5" s="92"/>
      <c r="C5" s="70"/>
      <c r="D5" s="75" t="s">
        <v>1</v>
      </c>
      <c r="E5" s="73"/>
      <c r="F5" s="73"/>
      <c r="G5" s="1"/>
      <c r="H5" s="1"/>
    </row>
    <row r="6" spans="1:6" ht="15">
      <c r="A6" s="92"/>
      <c r="B6" s="92"/>
      <c r="C6" s="70"/>
      <c r="D6" s="71"/>
      <c r="E6" s="71"/>
      <c r="F6" s="71"/>
    </row>
    <row r="7" spans="1:6" ht="15">
      <c r="A7" s="71"/>
      <c r="B7" s="71"/>
      <c r="C7" s="71"/>
      <c r="D7" s="76" t="s">
        <v>2</v>
      </c>
      <c r="E7" s="71"/>
      <c r="F7" s="71"/>
    </row>
    <row r="8" spans="1:6" ht="15">
      <c r="A8" s="71"/>
      <c r="B8" s="71"/>
      <c r="C8" s="71"/>
      <c r="D8" s="71"/>
      <c r="E8" s="71"/>
      <c r="F8" s="71"/>
    </row>
    <row r="9" spans="1:6" ht="18.75">
      <c r="A9" s="106" t="s">
        <v>289</v>
      </c>
      <c r="B9" s="106"/>
      <c r="C9" s="106"/>
      <c r="D9" s="106"/>
      <c r="E9" s="106"/>
      <c r="F9" s="106"/>
    </row>
    <row r="11" spans="1:6" ht="63">
      <c r="A11" s="61" t="s">
        <v>189</v>
      </c>
      <c r="B11" s="62" t="s">
        <v>198</v>
      </c>
      <c r="C11" s="62" t="s">
        <v>9</v>
      </c>
      <c r="D11" s="62" t="s">
        <v>84</v>
      </c>
      <c r="E11" s="62" t="s">
        <v>193</v>
      </c>
      <c r="F11" s="61" t="s">
        <v>190</v>
      </c>
    </row>
    <row r="12" spans="1:6" ht="15.75">
      <c r="A12" s="58" t="s">
        <v>199</v>
      </c>
      <c r="B12" s="48">
        <v>0.8</v>
      </c>
      <c r="C12" s="47">
        <v>250</v>
      </c>
      <c r="D12" s="47" t="s">
        <v>200</v>
      </c>
      <c r="E12" s="47" t="s">
        <v>201</v>
      </c>
      <c r="F12" s="60">
        <v>65210</v>
      </c>
    </row>
    <row r="13" spans="1:6" ht="15.75">
      <c r="A13" s="53" t="s">
        <v>202</v>
      </c>
      <c r="B13" s="41">
        <v>0.9</v>
      </c>
      <c r="C13" s="54" t="s">
        <v>203</v>
      </c>
      <c r="D13" s="54" t="s">
        <v>204</v>
      </c>
      <c r="E13" s="54" t="s">
        <v>201</v>
      </c>
      <c r="F13" s="63">
        <v>70990</v>
      </c>
    </row>
    <row r="14" spans="1:6" ht="15.75">
      <c r="A14" s="53" t="s">
        <v>205</v>
      </c>
      <c r="B14" s="41">
        <v>0.9</v>
      </c>
      <c r="C14" s="54" t="s">
        <v>203</v>
      </c>
      <c r="D14" s="54" t="s">
        <v>206</v>
      </c>
      <c r="E14" s="54" t="s">
        <v>207</v>
      </c>
      <c r="F14" s="63">
        <v>78360</v>
      </c>
    </row>
    <row r="15" spans="1:6" ht="15.75">
      <c r="A15" s="53" t="s">
        <v>208</v>
      </c>
      <c r="B15" s="41">
        <v>0.9</v>
      </c>
      <c r="C15" s="54" t="s">
        <v>203</v>
      </c>
      <c r="D15" s="54" t="s">
        <v>209</v>
      </c>
      <c r="E15" s="54" t="s">
        <v>210</v>
      </c>
      <c r="F15" s="63">
        <v>93000</v>
      </c>
    </row>
    <row r="16" spans="1:6" ht="15.75">
      <c r="A16" s="59" t="s">
        <v>211</v>
      </c>
      <c r="B16" s="48">
        <v>1.6</v>
      </c>
      <c r="C16" s="47" t="s">
        <v>212</v>
      </c>
      <c r="D16" s="47" t="s">
        <v>213</v>
      </c>
      <c r="E16" s="47" t="s">
        <v>201</v>
      </c>
      <c r="F16" s="60">
        <v>97360</v>
      </c>
    </row>
    <row r="17" spans="1:6" ht="15.75">
      <c r="A17" s="59" t="s">
        <v>214</v>
      </c>
      <c r="B17" s="48">
        <v>1.6</v>
      </c>
      <c r="C17" s="47" t="s">
        <v>212</v>
      </c>
      <c r="D17" s="47" t="s">
        <v>215</v>
      </c>
      <c r="E17" s="47" t="s">
        <v>207</v>
      </c>
      <c r="F17" s="60">
        <v>103240</v>
      </c>
    </row>
    <row r="18" spans="1:6" ht="15.75">
      <c r="A18" s="59" t="s">
        <v>216</v>
      </c>
      <c r="B18" s="48">
        <v>1.6</v>
      </c>
      <c r="C18" s="47" t="s">
        <v>212</v>
      </c>
      <c r="D18" s="47" t="s">
        <v>217</v>
      </c>
      <c r="E18" s="47" t="s">
        <v>210</v>
      </c>
      <c r="F18" s="60">
        <v>110220</v>
      </c>
    </row>
    <row r="19" spans="1:6" ht="15.75">
      <c r="A19" s="53" t="s">
        <v>218</v>
      </c>
      <c r="B19" s="41">
        <v>2</v>
      </c>
      <c r="C19" s="54" t="s">
        <v>219</v>
      </c>
      <c r="D19" s="54" t="s">
        <v>220</v>
      </c>
      <c r="E19" s="54" t="s">
        <v>221</v>
      </c>
      <c r="F19" s="63">
        <v>116060</v>
      </c>
    </row>
    <row r="20" spans="1:6" ht="15.75">
      <c r="A20" s="53" t="s">
        <v>222</v>
      </c>
      <c r="B20" s="41">
        <v>2</v>
      </c>
      <c r="C20" s="54" t="s">
        <v>219</v>
      </c>
      <c r="D20" s="54" t="s">
        <v>223</v>
      </c>
      <c r="E20" s="54" t="s">
        <v>224</v>
      </c>
      <c r="F20" s="63">
        <v>125298</v>
      </c>
    </row>
    <row r="21" spans="1:6" ht="15.75">
      <c r="A21" s="53" t="s">
        <v>225</v>
      </c>
      <c r="B21" s="41">
        <v>2</v>
      </c>
      <c r="C21" s="54" t="s">
        <v>219</v>
      </c>
      <c r="D21" s="54" t="s">
        <v>226</v>
      </c>
      <c r="E21" s="54" t="s">
        <v>227</v>
      </c>
      <c r="F21" s="63">
        <v>135959</v>
      </c>
    </row>
    <row r="22" spans="1:6" ht="15.75">
      <c r="A22" s="59" t="s">
        <v>228</v>
      </c>
      <c r="B22" s="48">
        <v>3</v>
      </c>
      <c r="C22" s="47" t="s">
        <v>229</v>
      </c>
      <c r="D22" s="47" t="s">
        <v>230</v>
      </c>
      <c r="E22" s="47" t="s">
        <v>221</v>
      </c>
      <c r="F22" s="60">
        <v>139130</v>
      </c>
    </row>
    <row r="23" spans="1:6" ht="15.75">
      <c r="A23" s="59" t="s">
        <v>231</v>
      </c>
      <c r="B23" s="48">
        <v>3</v>
      </c>
      <c r="C23" s="47" t="s">
        <v>229</v>
      </c>
      <c r="D23" s="47" t="s">
        <v>232</v>
      </c>
      <c r="E23" s="47" t="s">
        <v>224</v>
      </c>
      <c r="F23" s="60">
        <v>143000</v>
      </c>
    </row>
    <row r="24" spans="1:6" ht="15.75">
      <c r="A24" s="59" t="s">
        <v>233</v>
      </c>
      <c r="B24" s="48">
        <v>3</v>
      </c>
      <c r="C24" s="47" t="s">
        <v>229</v>
      </c>
      <c r="D24" s="47" t="s">
        <v>234</v>
      </c>
      <c r="E24" s="47" t="s">
        <v>227</v>
      </c>
      <c r="F24" s="60">
        <v>164740</v>
      </c>
    </row>
    <row r="25" spans="1:6" ht="15.75">
      <c r="A25" s="53" t="s">
        <v>235</v>
      </c>
      <c r="B25" s="41">
        <v>4</v>
      </c>
      <c r="C25" s="54" t="s">
        <v>236</v>
      </c>
      <c r="D25" s="54" t="s">
        <v>237</v>
      </c>
      <c r="E25" s="54" t="s">
        <v>221</v>
      </c>
      <c r="F25" s="63">
        <v>180270</v>
      </c>
    </row>
    <row r="26" spans="1:6" ht="15.75">
      <c r="A26" s="53" t="s">
        <v>238</v>
      </c>
      <c r="B26" s="41">
        <v>4</v>
      </c>
      <c r="C26" s="54" t="s">
        <v>236</v>
      </c>
      <c r="D26" s="54" t="s">
        <v>239</v>
      </c>
      <c r="E26" s="54" t="s">
        <v>224</v>
      </c>
      <c r="F26" s="63">
        <v>187430</v>
      </c>
    </row>
    <row r="27" spans="1:6" ht="15.75">
      <c r="A27" s="53" t="s">
        <v>240</v>
      </c>
      <c r="B27" s="41">
        <v>4</v>
      </c>
      <c r="C27" s="54" t="s">
        <v>236</v>
      </c>
      <c r="D27" s="54" t="s">
        <v>241</v>
      </c>
      <c r="E27" s="54" t="s">
        <v>227</v>
      </c>
      <c r="F27" s="63">
        <v>198310</v>
      </c>
    </row>
    <row r="28" spans="1:6" ht="15.75">
      <c r="A28" s="59" t="s">
        <v>242</v>
      </c>
      <c r="B28" s="48">
        <v>6</v>
      </c>
      <c r="C28" s="47" t="s">
        <v>243</v>
      </c>
      <c r="D28" s="47" t="s">
        <v>244</v>
      </c>
      <c r="E28" s="47" t="s">
        <v>245</v>
      </c>
      <c r="F28" s="60">
        <v>245000</v>
      </c>
    </row>
    <row r="29" spans="1:6" ht="15.75">
      <c r="A29" s="59" t="s">
        <v>246</v>
      </c>
      <c r="B29" s="48">
        <v>6</v>
      </c>
      <c r="C29" s="47" t="s">
        <v>243</v>
      </c>
      <c r="D29" s="47" t="s">
        <v>244</v>
      </c>
      <c r="E29" s="47" t="s">
        <v>245</v>
      </c>
      <c r="F29" s="60">
        <v>248000</v>
      </c>
    </row>
    <row r="30" spans="1:6" ht="15.75">
      <c r="A30" s="59" t="s">
        <v>247</v>
      </c>
      <c r="B30" s="48">
        <v>6</v>
      </c>
      <c r="C30" s="47" t="s">
        <v>243</v>
      </c>
      <c r="D30" s="47" t="s">
        <v>248</v>
      </c>
      <c r="E30" s="47" t="s">
        <v>249</v>
      </c>
      <c r="F30" s="60">
        <v>253000</v>
      </c>
    </row>
    <row r="31" spans="1:6" ht="15.75">
      <c r="A31" s="59" t="s">
        <v>250</v>
      </c>
      <c r="B31" s="48">
        <v>6</v>
      </c>
      <c r="C31" s="47" t="s">
        <v>243</v>
      </c>
      <c r="D31" s="47" t="s">
        <v>248</v>
      </c>
      <c r="E31" s="47" t="s">
        <v>249</v>
      </c>
      <c r="F31" s="60">
        <v>256000</v>
      </c>
    </row>
    <row r="32" spans="1:6" ht="15.75">
      <c r="A32" s="53" t="s">
        <v>251</v>
      </c>
      <c r="B32" s="41">
        <v>8</v>
      </c>
      <c r="C32" s="54" t="s">
        <v>252</v>
      </c>
      <c r="D32" s="54" t="s">
        <v>253</v>
      </c>
      <c r="E32" s="54" t="s">
        <v>245</v>
      </c>
      <c r="F32" s="63">
        <v>295000</v>
      </c>
    </row>
    <row r="33" spans="1:6" ht="15.75">
      <c r="A33" s="53" t="s">
        <v>254</v>
      </c>
      <c r="B33" s="41">
        <v>8</v>
      </c>
      <c r="C33" s="54" t="s">
        <v>252</v>
      </c>
      <c r="D33" s="54" t="s">
        <v>253</v>
      </c>
      <c r="E33" s="54" t="s">
        <v>245</v>
      </c>
      <c r="F33" s="63">
        <v>298000</v>
      </c>
    </row>
    <row r="34" spans="1:6" ht="15.75">
      <c r="A34" s="53" t="s">
        <v>255</v>
      </c>
      <c r="B34" s="41">
        <v>8</v>
      </c>
      <c r="C34" s="54" t="s">
        <v>252</v>
      </c>
      <c r="D34" s="54" t="s">
        <v>256</v>
      </c>
      <c r="E34" s="54" t="s">
        <v>249</v>
      </c>
      <c r="F34" s="63">
        <v>310000</v>
      </c>
    </row>
    <row r="35" spans="1:6" ht="15.75">
      <c r="A35" s="53" t="s">
        <v>257</v>
      </c>
      <c r="B35" s="41">
        <v>8</v>
      </c>
      <c r="C35" s="54" t="s">
        <v>252</v>
      </c>
      <c r="D35" s="54" t="s">
        <v>256</v>
      </c>
      <c r="E35" s="54" t="s">
        <v>249</v>
      </c>
      <c r="F35" s="63">
        <v>313000</v>
      </c>
    </row>
    <row r="36" spans="1:6" ht="15.75">
      <c r="A36" s="59" t="s">
        <v>258</v>
      </c>
      <c r="B36" s="48">
        <v>9</v>
      </c>
      <c r="C36" s="47" t="s">
        <v>259</v>
      </c>
      <c r="D36" s="47" t="s">
        <v>260</v>
      </c>
      <c r="E36" s="47" t="s">
        <v>245</v>
      </c>
      <c r="F36" s="60">
        <v>333780</v>
      </c>
    </row>
    <row r="37" spans="1:6" ht="15.75">
      <c r="A37" s="59" t="s">
        <v>261</v>
      </c>
      <c r="B37" s="48">
        <v>9</v>
      </c>
      <c r="C37" s="47" t="s">
        <v>259</v>
      </c>
      <c r="D37" s="47" t="s">
        <v>260</v>
      </c>
      <c r="E37" s="47" t="s">
        <v>245</v>
      </c>
      <c r="F37" s="60">
        <v>336780</v>
      </c>
    </row>
    <row r="38" spans="1:6" ht="15.75">
      <c r="A38" s="59" t="s">
        <v>262</v>
      </c>
      <c r="B38" s="48">
        <v>10</v>
      </c>
      <c r="C38" s="47" t="s">
        <v>259</v>
      </c>
      <c r="D38" s="47" t="s">
        <v>263</v>
      </c>
      <c r="E38" s="47" t="s">
        <v>249</v>
      </c>
      <c r="F38" s="60">
        <v>352240</v>
      </c>
    </row>
    <row r="39" spans="1:6" ht="15.75">
      <c r="A39" s="59" t="s">
        <v>264</v>
      </c>
      <c r="B39" s="48">
        <v>10</v>
      </c>
      <c r="C39" s="47" t="s">
        <v>259</v>
      </c>
      <c r="D39" s="47" t="s">
        <v>263</v>
      </c>
      <c r="E39" s="47" t="s">
        <v>249</v>
      </c>
      <c r="F39" s="60">
        <v>355240</v>
      </c>
    </row>
    <row r="40" spans="1:6" ht="15.75">
      <c r="A40" s="53" t="s">
        <v>265</v>
      </c>
      <c r="B40" s="41">
        <v>12</v>
      </c>
      <c r="C40" s="54" t="s">
        <v>266</v>
      </c>
      <c r="D40" s="54" t="s">
        <v>267</v>
      </c>
      <c r="E40" s="54" t="s">
        <v>245</v>
      </c>
      <c r="F40" s="63">
        <v>441330</v>
      </c>
    </row>
    <row r="41" spans="1:6" ht="15.75">
      <c r="A41" s="53" t="s">
        <v>268</v>
      </c>
      <c r="B41" s="41">
        <v>12</v>
      </c>
      <c r="C41" s="54" t="s">
        <v>266</v>
      </c>
      <c r="D41" s="54" t="s">
        <v>267</v>
      </c>
      <c r="E41" s="54" t="s">
        <v>245</v>
      </c>
      <c r="F41" s="63">
        <v>445330</v>
      </c>
    </row>
    <row r="42" spans="1:6" ht="15.75">
      <c r="A42" s="53" t="s">
        <v>269</v>
      </c>
      <c r="B42" s="41">
        <v>13</v>
      </c>
      <c r="C42" s="54" t="s">
        <v>266</v>
      </c>
      <c r="D42" s="54" t="s">
        <v>270</v>
      </c>
      <c r="E42" s="54" t="s">
        <v>249</v>
      </c>
      <c r="F42" s="63">
        <v>459100</v>
      </c>
    </row>
    <row r="43" spans="1:6" ht="15.75">
      <c r="A43" s="53" t="s">
        <v>271</v>
      </c>
      <c r="B43" s="41">
        <v>13</v>
      </c>
      <c r="C43" s="54" t="s">
        <v>266</v>
      </c>
      <c r="D43" s="54" t="s">
        <v>270</v>
      </c>
      <c r="E43" s="54" t="s">
        <v>249</v>
      </c>
      <c r="F43" s="63">
        <v>463100</v>
      </c>
    </row>
    <row r="44" spans="1:6" ht="15.75">
      <c r="A44" s="59" t="s">
        <v>272</v>
      </c>
      <c r="B44" s="48">
        <v>18</v>
      </c>
      <c r="C44" s="47" t="s">
        <v>273</v>
      </c>
      <c r="D44" s="47" t="s">
        <v>274</v>
      </c>
      <c r="E44" s="47" t="s">
        <v>245</v>
      </c>
      <c r="F44" s="60">
        <v>619000</v>
      </c>
    </row>
    <row r="45" spans="1:6" ht="15.75">
      <c r="A45" s="59" t="s">
        <v>275</v>
      </c>
      <c r="B45" s="48">
        <v>18</v>
      </c>
      <c r="C45" s="47" t="s">
        <v>273</v>
      </c>
      <c r="D45" s="47" t="s">
        <v>274</v>
      </c>
      <c r="E45" s="47" t="s">
        <v>245</v>
      </c>
      <c r="F45" s="60">
        <v>628000</v>
      </c>
    </row>
    <row r="46" spans="1:6" ht="15.75">
      <c r="A46" s="59" t="s">
        <v>276</v>
      </c>
      <c r="B46" s="48">
        <v>18</v>
      </c>
      <c r="C46" s="47" t="s">
        <v>273</v>
      </c>
      <c r="D46" s="47" t="s">
        <v>277</v>
      </c>
      <c r="E46" s="47" t="s">
        <v>249</v>
      </c>
      <c r="F46" s="60">
        <v>644500</v>
      </c>
    </row>
    <row r="47" spans="1:6" ht="15.75">
      <c r="A47" s="59" t="s">
        <v>278</v>
      </c>
      <c r="B47" s="48">
        <v>18</v>
      </c>
      <c r="C47" s="47" t="s">
        <v>273</v>
      </c>
      <c r="D47" s="47" t="s">
        <v>277</v>
      </c>
      <c r="E47" s="47" t="s">
        <v>249</v>
      </c>
      <c r="F47" s="60">
        <v>653500</v>
      </c>
    </row>
    <row r="48" spans="1:6" ht="15.75">
      <c r="A48" s="59" t="s">
        <v>272</v>
      </c>
      <c r="B48" s="48">
        <v>20</v>
      </c>
      <c r="C48" s="47" t="s">
        <v>279</v>
      </c>
      <c r="D48" s="47" t="s">
        <v>280</v>
      </c>
      <c r="E48" s="47" t="s">
        <v>245</v>
      </c>
      <c r="F48" s="60">
        <v>754538</v>
      </c>
    </row>
    <row r="49" spans="1:6" ht="15.75">
      <c r="A49" s="59" t="s">
        <v>275</v>
      </c>
      <c r="B49" s="48">
        <v>20</v>
      </c>
      <c r="C49" s="47" t="s">
        <v>279</v>
      </c>
      <c r="D49" s="47" t="s">
        <v>280</v>
      </c>
      <c r="E49" s="47" t="s">
        <v>245</v>
      </c>
      <c r="F49" s="60">
        <v>763538</v>
      </c>
    </row>
    <row r="50" spans="1:6" ht="15.75">
      <c r="A50" s="59" t="s">
        <v>276</v>
      </c>
      <c r="B50" s="48">
        <v>20</v>
      </c>
      <c r="C50" s="47" t="s">
        <v>279</v>
      </c>
      <c r="D50" s="47" t="s">
        <v>281</v>
      </c>
      <c r="E50" s="47" t="s">
        <v>249</v>
      </c>
      <c r="F50" s="60">
        <v>787704</v>
      </c>
    </row>
    <row r="51" spans="1:6" ht="15.75">
      <c r="A51" s="59" t="s">
        <v>278</v>
      </c>
      <c r="B51" s="48">
        <v>20</v>
      </c>
      <c r="C51" s="47" t="s">
        <v>279</v>
      </c>
      <c r="D51" s="47" t="s">
        <v>281</v>
      </c>
      <c r="E51" s="47" t="s">
        <v>249</v>
      </c>
      <c r="F51" s="60">
        <v>796704</v>
      </c>
    </row>
    <row r="52" spans="1:6" ht="15.75">
      <c r="A52" s="53" t="s">
        <v>282</v>
      </c>
      <c r="B52" s="41">
        <v>25</v>
      </c>
      <c r="C52" s="54" t="s">
        <v>283</v>
      </c>
      <c r="D52" s="54" t="s">
        <v>284</v>
      </c>
      <c r="E52" s="54" t="s">
        <v>245</v>
      </c>
      <c r="F52" s="63">
        <v>883500</v>
      </c>
    </row>
    <row r="53" spans="1:6" ht="15.75">
      <c r="A53" s="53" t="s">
        <v>285</v>
      </c>
      <c r="B53" s="41">
        <v>25</v>
      </c>
      <c r="C53" s="54" t="s">
        <v>283</v>
      </c>
      <c r="D53" s="54" t="s">
        <v>284</v>
      </c>
      <c r="E53" s="54" t="s">
        <v>245</v>
      </c>
      <c r="F53" s="63">
        <v>892500</v>
      </c>
    </row>
    <row r="54" spans="1:6" ht="15.75">
      <c r="A54" s="53" t="s">
        <v>286</v>
      </c>
      <c r="B54" s="41">
        <v>25</v>
      </c>
      <c r="C54" s="54" t="s">
        <v>283</v>
      </c>
      <c r="D54" s="54" t="s">
        <v>287</v>
      </c>
      <c r="E54" s="54" t="s">
        <v>249</v>
      </c>
      <c r="F54" s="63">
        <v>919300</v>
      </c>
    </row>
    <row r="55" spans="1:6" ht="15.75">
      <c r="A55" s="53" t="s">
        <v>288</v>
      </c>
      <c r="B55" s="41">
        <v>25</v>
      </c>
      <c r="C55" s="54" t="s">
        <v>283</v>
      </c>
      <c r="D55" s="54" t="s">
        <v>287</v>
      </c>
      <c r="E55" s="54" t="s">
        <v>249</v>
      </c>
      <c r="F55" s="63">
        <v>928300</v>
      </c>
    </row>
    <row r="56" spans="1:6" ht="15.75">
      <c r="A56" s="64"/>
      <c r="B56" s="65"/>
      <c r="C56" s="66"/>
      <c r="D56" s="66"/>
      <c r="E56" s="66"/>
      <c r="F56" s="67"/>
    </row>
    <row r="57" spans="1:6" ht="17.25">
      <c r="A57" s="107" t="s">
        <v>194</v>
      </c>
      <c r="B57" s="108"/>
      <c r="E57" s="66"/>
      <c r="F57" s="67"/>
    </row>
    <row r="58" spans="5:6" ht="15.75">
      <c r="E58" s="66"/>
      <c r="F58" s="67"/>
    </row>
    <row r="59" spans="1:6" ht="15.75">
      <c r="A59" s="57" t="s">
        <v>195</v>
      </c>
      <c r="E59" s="66"/>
      <c r="F59" s="67"/>
    </row>
    <row r="60" ht="15.75" customHeight="1">
      <c r="A60" s="57" t="s">
        <v>196</v>
      </c>
    </row>
    <row r="61" ht="15.75">
      <c r="A61" s="57" t="s">
        <v>197</v>
      </c>
    </row>
    <row r="62" ht="15.75">
      <c r="A62" s="57"/>
    </row>
    <row r="63" spans="1:6" ht="15.75">
      <c r="A63" s="8" t="s">
        <v>304</v>
      </c>
      <c r="B63" s="8"/>
      <c r="C63" s="9"/>
      <c r="D63" s="10"/>
      <c r="E63" s="5" t="s">
        <v>0</v>
      </c>
      <c r="F63" s="1"/>
    </row>
    <row r="64" spans="1:6" ht="15.75">
      <c r="A64" s="8" t="s">
        <v>3</v>
      </c>
      <c r="B64" s="8"/>
      <c r="C64" s="8"/>
      <c r="D64" s="10"/>
      <c r="E64" s="5" t="s">
        <v>1</v>
      </c>
      <c r="F64" s="1"/>
    </row>
  </sheetData>
  <sheetProtection/>
  <mergeCells count="3">
    <mergeCell ref="A1:B6"/>
    <mergeCell ref="A9:F9"/>
    <mergeCell ref="A57:B57"/>
  </mergeCells>
  <hyperlinks>
    <hyperlink ref="E63" r:id="rId1" display="http://www.plumb.ru/"/>
    <hyperlink ref="E64" r:id="rId2" display="info@plumb.ru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veronika-savanchuk</cp:lastModifiedBy>
  <dcterms:created xsi:type="dcterms:W3CDTF">2012-12-13T14:46:12Z</dcterms:created>
  <dcterms:modified xsi:type="dcterms:W3CDTF">2015-05-21T14:58:33Z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